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10095"/>
  </bookViews>
  <sheets>
    <sheet name="원가계산서" sheetId="10" r:id="rId1"/>
    <sheet name="공종별집계표" sheetId="9" r:id="rId2"/>
    <sheet name="공종별내역서" sheetId="8" r:id="rId3"/>
    <sheet name="중기단가목록" sheetId="5" state="hidden" r:id="rId4"/>
    <sheet name="중기단가산출서" sheetId="4" state="hidden" r:id="rId5"/>
  </sheets>
  <definedNames>
    <definedName name="_xlnm.Print_Area" localSheetId="2">공종별내역서!$A$1:$M$233</definedName>
    <definedName name="_xlnm.Print_Area" localSheetId="1">공종별집계표!$A$1:$M$26</definedName>
    <definedName name="_xlnm.Print_Area" localSheetId="3">중기단가목록!$A$1:$L$4</definedName>
    <definedName name="_xlnm.Print_Area" localSheetId="4">중기단가산출서!$A$1:$F$6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  <definedName name="_xlnm.Print_Titles" localSheetId="3">중기단가목록!$1:$3</definedName>
    <definedName name="_xlnm.Print_Titles" localSheetId="4">중기단가산출서!$1:$3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2" i="8" l="1"/>
  <c r="H233" i="8" l="1"/>
  <c r="K212" i="8"/>
  <c r="K167" i="8"/>
  <c r="K166" i="8"/>
  <c r="K148" i="8"/>
  <c r="J124" i="8"/>
  <c r="J123" i="8"/>
  <c r="K123" i="8"/>
  <c r="K121" i="8"/>
  <c r="K120" i="8"/>
  <c r="K98" i="8"/>
  <c r="K28" i="8"/>
  <c r="K6" i="8"/>
  <c r="J233" i="8"/>
  <c r="K169" i="8"/>
  <c r="K147" i="8"/>
  <c r="K145" i="8"/>
  <c r="K124" i="8"/>
  <c r="J122" i="8"/>
  <c r="L122" i="8" s="1"/>
  <c r="K122" i="8"/>
  <c r="J121" i="8"/>
  <c r="J120" i="8"/>
  <c r="K53" i="8"/>
  <c r="K51" i="8"/>
  <c r="K30" i="8"/>
  <c r="J26" i="8"/>
  <c r="K75" i="8" l="1"/>
  <c r="K77" i="8"/>
  <c r="K99" i="8"/>
  <c r="K76" i="8"/>
  <c r="L233" i="8"/>
  <c r="F233" i="8"/>
  <c r="J210" i="8"/>
  <c r="H210" i="8"/>
  <c r="L190" i="8"/>
  <c r="K190" i="8"/>
  <c r="L189" i="8"/>
  <c r="K189" i="8"/>
  <c r="F210" i="8"/>
  <c r="L169" i="8"/>
  <c r="H187" i="8"/>
  <c r="L168" i="8"/>
  <c r="K168" i="8"/>
  <c r="J187" i="8"/>
  <c r="L167" i="8"/>
  <c r="L166" i="8"/>
  <c r="F187" i="8"/>
  <c r="K149" i="8"/>
  <c r="L149" i="8"/>
  <c r="L148" i="8"/>
  <c r="L147" i="8"/>
  <c r="L146" i="8"/>
  <c r="K146" i="8"/>
  <c r="L145" i="8"/>
  <c r="J164" i="8"/>
  <c r="K144" i="8"/>
  <c r="H164" i="8"/>
  <c r="L144" i="8"/>
  <c r="K143" i="8"/>
  <c r="L124" i="8"/>
  <c r="L123" i="8"/>
  <c r="J141" i="8"/>
  <c r="L121" i="8"/>
  <c r="H141" i="8"/>
  <c r="L99" i="8"/>
  <c r="J118" i="8"/>
  <c r="L98" i="8"/>
  <c r="H118" i="8"/>
  <c r="K97" i="8"/>
  <c r="L97" i="8"/>
  <c r="F118" i="8"/>
  <c r="K79" i="8"/>
  <c r="L79" i="8"/>
  <c r="K78" i="8"/>
  <c r="L78" i="8"/>
  <c r="L77" i="8"/>
  <c r="J95" i="8"/>
  <c r="L76" i="8"/>
  <c r="H95" i="8"/>
  <c r="L75" i="8"/>
  <c r="K74" i="8"/>
  <c r="F95" i="8"/>
  <c r="L55" i="8"/>
  <c r="K55" i="8"/>
  <c r="K54" i="8"/>
  <c r="L54" i="8"/>
  <c r="J72" i="8"/>
  <c r="L53" i="8"/>
  <c r="H72" i="8"/>
  <c r="K52" i="8"/>
  <c r="L52" i="8"/>
  <c r="L51" i="8"/>
  <c r="K32" i="8"/>
  <c r="L32" i="8"/>
  <c r="L31" i="8"/>
  <c r="K31" i="8"/>
  <c r="J49" i="8"/>
  <c r="L30" i="8"/>
  <c r="H49" i="8"/>
  <c r="K29" i="8"/>
  <c r="L29" i="8"/>
  <c r="H26" i="8"/>
  <c r="L6" i="8"/>
  <c r="F26" i="8"/>
  <c r="K7" i="9" s="1"/>
  <c r="K5" i="8"/>
  <c r="L5" i="8"/>
  <c r="K17" i="9" l="1"/>
  <c r="L210" i="8"/>
  <c r="K15" i="9"/>
  <c r="L15" i="9"/>
  <c r="T15" i="9" s="1"/>
  <c r="L187" i="8"/>
  <c r="K14" i="9"/>
  <c r="L14" i="9"/>
  <c r="T14" i="9" s="1"/>
  <c r="L143" i="8"/>
  <c r="L164" i="8" s="1"/>
  <c r="F164" i="8"/>
  <c r="L120" i="8"/>
  <c r="L141" i="8" s="1"/>
  <c r="F141" i="8"/>
  <c r="L118" i="8"/>
  <c r="K11" i="9"/>
  <c r="L11" i="9"/>
  <c r="L10" i="9"/>
  <c r="K10" i="9"/>
  <c r="L74" i="8"/>
  <c r="L95" i="8" s="1"/>
  <c r="F72" i="8"/>
  <c r="L9" i="9" s="1"/>
  <c r="L72" i="8"/>
  <c r="L28" i="8"/>
  <c r="L49" i="8" s="1"/>
  <c r="F49" i="8"/>
  <c r="L26" i="8"/>
  <c r="L17" i="9" l="1"/>
  <c r="L13" i="9"/>
  <c r="K13" i="9"/>
  <c r="L12" i="9"/>
  <c r="K12" i="9"/>
  <c r="J26" i="9"/>
  <c r="H26" i="9"/>
  <c r="K9" i="9"/>
  <c r="L8" i="9"/>
  <c r="K8" i="9"/>
  <c r="L7" i="9"/>
  <c r="E10" i="10"/>
  <c r="L16" i="9" l="1"/>
  <c r="K16" i="9"/>
  <c r="K6" i="9"/>
  <c r="L6" i="9" l="1"/>
  <c r="K5" i="9"/>
  <c r="F26" i="9" l="1"/>
  <c r="E7" i="10"/>
  <c r="L5" i="9"/>
  <c r="L26" i="9" s="1"/>
  <c r="E23" i="10" l="1"/>
  <c r="E24" i="10" s="1"/>
  <c r="E25" i="10" l="1"/>
  <c r="E26" i="10" s="1"/>
</calcChain>
</file>

<file path=xl/sharedStrings.xml><?xml version="1.0" encoding="utf-8"?>
<sst xmlns="http://schemas.openxmlformats.org/spreadsheetml/2006/main" count="984" uniqueCount="384">
  <si>
    <t>공 종 별 집 계 표</t>
  </si>
  <si>
    <t>[ 홍성의료원 음압분만실 리모델링공사(건축)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</si>
  <si>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</si>
  <si>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</si>
  <si>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</si>
  <si>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</si>
  <si>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</si>
  <si>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</si>
  <si>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</si>
  <si>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</si>
  <si>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</si>
  <si>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</si>
  <si>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</si>
  <si>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</si>
  <si>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</si>
  <si>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</si>
  <si>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</si>
  <si>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</si>
  <si>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</si>
  <si>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</si>
  <si>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</si>
  <si>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</si>
  <si>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</si>
  <si>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</si>
  <si>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</si>
  <si>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</si>
  <si>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</si>
  <si>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</si>
  <si>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</si>
  <si>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</si>
  <si>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</si>
  <si>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</si>
  <si>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</si>
  <si>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</si>
  <si>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</si>
  <si>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</si>
  <si>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</si>
  <si>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</si>
  <si>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</si>
  <si>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</si>
  <si>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</si>
  <si>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</si>
  <si>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</si>
  <si>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</si>
  <si>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</si>
  <si>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</si>
  <si>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</si>
  <si>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</si>
  <si>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</si>
  <si>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</si>
  <si>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</si>
  <si>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음압분만실 리모델링공사(건축)</t>
  </si>
  <si>
    <t/>
  </si>
  <si>
    <t>01</t>
  </si>
  <si>
    <t>0101   # 건축공사</t>
  </si>
  <si>
    <t>0101</t>
  </si>
  <si>
    <t>010101  가  설  공  사</t>
  </si>
  <si>
    <t>010101</t>
  </si>
  <si>
    <t>강관 조립말비계(이동식)설치 및 해체</t>
  </si>
  <si>
    <t>높이 2m, 3개월</t>
  </si>
  <si>
    <t>대</t>
  </si>
  <si>
    <t>호표 1</t>
  </si>
  <si>
    <t>5D61C35284DD15B272C19C94469317</t>
  </si>
  <si>
    <t>T</t>
  </si>
  <si>
    <t>F</t>
  </si>
  <si>
    <t>0101015D61C35284DD15B272C19C94469317</t>
  </si>
  <si>
    <t>건축물 현장정리</t>
  </si>
  <si>
    <t>수선(바닥, 천장 수선)</t>
  </si>
  <si>
    <t>M2</t>
  </si>
  <si>
    <t>호표 2</t>
  </si>
  <si>
    <t>5D61C3578CEC58227DCC73D4CA8318D2</t>
  </si>
  <si>
    <t>0101015D61C3578CEC58227DCC73D4CA8318D2</t>
  </si>
  <si>
    <t>[ 합           계 ]</t>
  </si>
  <si>
    <t>TOTAL</t>
  </si>
  <si>
    <t>010102  목공사및수장공사</t>
  </si>
  <si>
    <t>010102</t>
  </si>
  <si>
    <t>건식벽 설치-D2</t>
  </si>
  <si>
    <t>C-STUD 150*45*0.8T+양면 석고보드 9.5T*2P</t>
  </si>
  <si>
    <t>호표 3</t>
  </si>
  <si>
    <t>5D61439F8E343B427B5FDF64A1E319</t>
  </si>
  <si>
    <t>0101025D61439F8E343B427B5FDF64A1E319</t>
  </si>
  <si>
    <t>건식벽 설치-D4</t>
  </si>
  <si>
    <t>C-STUD 100*45*0.8T+그라스울(24K) 50T+양면 차음석고보드 12.5T*2P</t>
  </si>
  <si>
    <t>호표 4</t>
  </si>
  <si>
    <t>5D61439F8E343B427B5FDF64A1E31A40</t>
  </si>
  <si>
    <t>0101025D61439F8E343B427B5FDF64A1E31A40</t>
  </si>
  <si>
    <t>기존면 바탕정리+비닐타일 깔기</t>
  </si>
  <si>
    <t>비닐타일, 3*450*450mm, 데코타일</t>
  </si>
  <si>
    <t>호표 5</t>
  </si>
  <si>
    <t>5D61234E87B1368674F09914A96393BB</t>
  </si>
  <si>
    <t>0101025D61234E87B1368674F09914A96393BB</t>
  </si>
  <si>
    <t>PVC걸레받이 설치</t>
  </si>
  <si>
    <t>H=100, 9T</t>
  </si>
  <si>
    <t>M</t>
  </si>
  <si>
    <t>호표 6</t>
  </si>
  <si>
    <t>5D61234E87F8F1DC7C956DE4733385</t>
  </si>
  <si>
    <t>0101025D61234E87F8F1DC7C956DE4733385</t>
  </si>
  <si>
    <t>석고보드 설치</t>
  </si>
  <si>
    <t>천장, 2겹 붙임, 9.5T</t>
  </si>
  <si>
    <t>호표 7</t>
  </si>
  <si>
    <t>5D61234C84E3C27A773B1874EF637BC8</t>
  </si>
  <si>
    <t>0101025D61234C84E3C27A773B1874EF637BC8</t>
  </si>
  <si>
    <t>010103  금  속  공  사</t>
  </si>
  <si>
    <t>010103</t>
  </si>
  <si>
    <t>범퍼레일</t>
  </si>
  <si>
    <t>TSB-130</t>
  </si>
  <si>
    <t>호표 8</t>
  </si>
  <si>
    <t>5D6173D2823017C07066B9F404230046</t>
  </si>
  <si>
    <t>0101035D6173D2823017C07066B9F404230046</t>
  </si>
  <si>
    <t>경량천장철골틀 설치</t>
  </si>
  <si>
    <t>M-BAR, 1.0M 이상</t>
  </si>
  <si>
    <t>호표 9</t>
  </si>
  <si>
    <t>5D6173D8848289BC7FD352449EF36CBA</t>
  </si>
  <si>
    <t>0101035D6173D8848289BC7FD352449EF36CBA</t>
  </si>
  <si>
    <t>천장점검구 설치</t>
  </si>
  <si>
    <t>AL 백색, 450*450mm</t>
  </si>
  <si>
    <t>개소</t>
  </si>
  <si>
    <t>호표 10</t>
  </si>
  <si>
    <t>5D6173D884F5870E72B6259434D391</t>
  </si>
  <si>
    <t>0101035D6173D884F5870E72B6259434D391</t>
  </si>
  <si>
    <t>창호상부보강</t>
  </si>
  <si>
    <t>H=1860</t>
  </si>
  <si>
    <t>호표 11</t>
  </si>
  <si>
    <t>5D6173DC82026BAE74245D94FBE36C</t>
  </si>
  <si>
    <t>0101035D6173DC82026BAE74245D94FBE36C</t>
  </si>
  <si>
    <t>AL몰딩 설치</t>
  </si>
  <si>
    <t>W형, 15*15*15*15*1.0mm</t>
  </si>
  <si>
    <t>호표 12</t>
  </si>
  <si>
    <t>5D6123468264002C79A2E8B42DB363</t>
  </si>
  <si>
    <t>0101035D6123468264002C79A2E8B42DB363</t>
  </si>
  <si>
    <t>010104  창호 및 유리공사</t>
  </si>
  <si>
    <t>010104</t>
  </si>
  <si>
    <t>AD01[ # 건축공사]</t>
  </si>
  <si>
    <t>2.802 x 2.700 = 7.565</t>
  </si>
  <si>
    <t>EA</t>
  </si>
  <si>
    <t>호표 13</t>
  </si>
  <si>
    <t>5D6113688C76F9E775336B94FF53B1</t>
  </si>
  <si>
    <t>0101045D6113688C76F9E775336B94FF53B1</t>
  </si>
  <si>
    <t>ASD01[ # 건축공사]</t>
  </si>
  <si>
    <t>2.430 x 2.700 = 6.561</t>
  </si>
  <si>
    <t>호표 14</t>
  </si>
  <si>
    <t>5D6113688C76F9E775336B94FF53B0</t>
  </si>
  <si>
    <t>0101045D6113688C76F9E775336B94FF53B0</t>
  </si>
  <si>
    <t>ASD02[ # 건축공사]</t>
  </si>
  <si>
    <t>1.800 x 2.700 = 4.860</t>
  </si>
  <si>
    <t>호표 15</t>
  </si>
  <si>
    <t>5D6113688C76F9E775336B94FF53B2</t>
  </si>
  <si>
    <t>0101045D6113688C76F9E775336B94FF53B2</t>
  </si>
  <si>
    <t>ASD03[ # 건축공사]</t>
  </si>
  <si>
    <t>3.200 x 2.500 = 8.000</t>
  </si>
  <si>
    <t>호표 16</t>
  </si>
  <si>
    <t>5D6113688C76F9E775336B94FF53B4</t>
  </si>
  <si>
    <t>0101045D6113688C76F9E775336B94FF53B4</t>
  </si>
  <si>
    <t>ASD04[ # 건축공사]</t>
  </si>
  <si>
    <t>호표 17</t>
  </si>
  <si>
    <t>5D6113688C76F9E775336B94FF53B6</t>
  </si>
  <si>
    <t>0101045D6113688C76F9E775336B94FF53B6</t>
  </si>
  <si>
    <t>ASD05[ # 건축공사]</t>
  </si>
  <si>
    <t>인터락기능 추가</t>
  </si>
  <si>
    <t>호표 18</t>
  </si>
  <si>
    <t>5D6113688C76F9E775336B94FF53B9</t>
  </si>
  <si>
    <t>0101045D6113688C76F9E775336B94FF53B9</t>
  </si>
  <si>
    <t>010105  칠    공    사</t>
  </si>
  <si>
    <t>010105</t>
  </si>
  <si>
    <t>바탕만들기+수성페인트 롤러칠</t>
  </si>
  <si>
    <t>내부 2회, G.B.면 줄퍼티, 친환경</t>
  </si>
  <si>
    <t>호표 19</t>
  </si>
  <si>
    <t>5D6133B58D2E086874AA6844EE937988</t>
  </si>
  <si>
    <t>0101055D6133B58D2E086874AA6844EE937988</t>
  </si>
  <si>
    <t>기존면 바탕정리+수성페인트 롤러칠</t>
  </si>
  <si>
    <t>호표 20</t>
  </si>
  <si>
    <t>5D6133B58D2E086874AA6844EE937989</t>
  </si>
  <si>
    <t>0101055D6133B58D2E086874AA6844EE937989</t>
  </si>
  <si>
    <t>내천장 2회, G.B.면 줄퍼티, 친환경</t>
  </si>
  <si>
    <t>호표 21</t>
  </si>
  <si>
    <t>5D6133B58D2E086874A06D547A83DD9A</t>
  </si>
  <si>
    <t>0101055D6133B58D2E086874A06D547A83DD9A</t>
  </si>
  <si>
    <t>010106  판  넬  공  사</t>
  </si>
  <si>
    <t>010106</t>
  </si>
  <si>
    <t>조립식판넬 설치 및 해체 - 가설칸막이(내부)</t>
  </si>
  <si>
    <t>50T, 준불연</t>
  </si>
  <si>
    <t>호표 22</t>
  </si>
  <si>
    <t>5D61234D8552F82A7F427104F4E379</t>
  </si>
  <si>
    <t>0101065D61234D8552F82A7F427104F4E379</t>
  </si>
  <si>
    <t>조립식판넬도어 설치 및 해체 - 가설칸막이(내부)</t>
  </si>
  <si>
    <t>1000*2100</t>
  </si>
  <si>
    <t>호표 23</t>
  </si>
  <si>
    <t>5D61234D8552F82A7F427104F4E37E</t>
  </si>
  <si>
    <t>0101065D61234D8552F82A7F427104F4E37E</t>
  </si>
  <si>
    <t>후레싱 설치</t>
  </si>
  <si>
    <t>베이스찬넬</t>
  </si>
  <si>
    <t>호표 24</t>
  </si>
  <si>
    <t>5D6163EB8E30939579BFC6A4327376</t>
  </si>
  <si>
    <t>0101065D6163EB8E30939579BFC6A4327376</t>
  </si>
  <si>
    <t>톱찬넬</t>
  </si>
  <si>
    <t>호표 25</t>
  </si>
  <si>
    <t>5D6163EB8E30939579BFC6A43243AB</t>
  </si>
  <si>
    <t>0101065D6163EB8E30939579BFC6A43243AB</t>
  </si>
  <si>
    <t>코너후레싱</t>
  </si>
  <si>
    <t>호표 26</t>
  </si>
  <si>
    <t>5D6163EB8E30939579BFC6A4327377</t>
  </si>
  <si>
    <t>0101065D6163EB8E30939579BFC6A4327377</t>
  </si>
  <si>
    <t>010107  철  거  공  사</t>
  </si>
  <si>
    <t>010107</t>
  </si>
  <si>
    <t>흡음텍스 해체</t>
  </si>
  <si>
    <t>호표 27</t>
  </si>
  <si>
    <t>5D60C3E688492A027C858DF4BFE37D</t>
  </si>
  <si>
    <t>0101075D60C3E688492A027C858DF4BFE37D</t>
  </si>
  <si>
    <t>PVC천장재 해체</t>
  </si>
  <si>
    <t>호표 28</t>
  </si>
  <si>
    <t>5D60C3E688492A027C858DF4BFE37C</t>
  </si>
  <si>
    <t>0101075D60C3E688492A027C858DF4BFE37C</t>
  </si>
  <si>
    <t>경량천장철골틀 해체</t>
  </si>
  <si>
    <t>호표 29</t>
  </si>
  <si>
    <t>5D60C3E688492A027C84E7148A03E4</t>
  </si>
  <si>
    <t>0101075D60C3E688492A027C84E7148A03E4</t>
  </si>
  <si>
    <t>창호 철거</t>
  </si>
  <si>
    <t>HD</t>
  </si>
  <si>
    <t>호표 30</t>
  </si>
  <si>
    <t>5D60C3E688492A027C8239F4D8F32209</t>
  </si>
  <si>
    <t>0101075D60C3E688492A027C8239F4D8F32209</t>
  </si>
  <si>
    <t>ASD</t>
  </si>
  <si>
    <t>호표 31</t>
  </si>
  <si>
    <t>5D60C3E688492A027C8239F4D8F32208</t>
  </si>
  <si>
    <t>0101075D60C3E688492A027C8239F4D8F32208</t>
  </si>
  <si>
    <t>건식벽 철거</t>
  </si>
  <si>
    <t>벽</t>
  </si>
  <si>
    <t>호표 32</t>
  </si>
  <si>
    <t>5D60C3E688492A027C8112D44123E540</t>
  </si>
  <si>
    <t>0101075D60C3E688492A027C8112D44123E540</t>
  </si>
  <si>
    <t>석고판 해체</t>
  </si>
  <si>
    <t>천장</t>
  </si>
  <si>
    <t>호표 33</t>
  </si>
  <si>
    <t>5D60C3E688492A027C8112D44113DE</t>
  </si>
  <si>
    <t>0101075D60C3E688492A027C8112D44113DE</t>
  </si>
  <si>
    <t>010108  건설폐기물처리비</t>
  </si>
  <si>
    <t>010108</t>
  </si>
  <si>
    <t>6</t>
  </si>
  <si>
    <t>혼합건설폐기물</t>
  </si>
  <si>
    <t>건설폐재류에 가연성 5% 이하 혼합</t>
  </si>
  <si>
    <t>TON</t>
  </si>
  <si>
    <t>자재 54</t>
  </si>
  <si>
    <t>5D61C3578CEC6A9374C12614BF1353</t>
  </si>
  <si>
    <t>0101085D61C3578CEC6A9374C12614BF1353</t>
  </si>
  <si>
    <t>불연성 건설폐기물에 가연성 5% 이하 혼합</t>
  </si>
  <si>
    <t>자재 55</t>
  </si>
  <si>
    <t>5D61C3578CEC6A9374C12194B64348</t>
  </si>
  <si>
    <t>0101085D61C3578CEC6A9374C12194B64348</t>
  </si>
  <si>
    <t>그 밖의 건설폐기물에 가연성 5% 이하 혼합</t>
  </si>
  <si>
    <t>자재 56</t>
  </si>
  <si>
    <t>5D61C3578CEC6A9374C120F4125332</t>
  </si>
  <si>
    <t>0101085D61C3578CEC6A9374C120F4125332</t>
  </si>
  <si>
    <t>혼합건설폐기물 상차비 및 운반비</t>
  </si>
  <si>
    <t>16톤 암롤트럭, 30km</t>
  </si>
  <si>
    <t>자재 57</t>
  </si>
  <si>
    <t>5D61C3578CEC6A827F9DE634238318</t>
  </si>
  <si>
    <t>0101085D61C3578CEC6A827F9DE634238318</t>
  </si>
  <si>
    <t>010109  작 업 부 산 물</t>
  </si>
  <si>
    <t>010109</t>
  </si>
  <si>
    <t>1</t>
  </si>
  <si>
    <t>철강설</t>
  </si>
  <si>
    <t>철강설, 고철, 작업설부산물</t>
  </si>
  <si>
    <t>kg</t>
  </si>
  <si>
    <t>자재 1</t>
  </si>
  <si>
    <t>5A62835D8831B48077D8BE645283B5D89B16DC</t>
  </si>
  <si>
    <t>0101095A62835D8831B48077D8BE645283B5D89B16DC</t>
  </si>
  <si>
    <t>철강설, 스텐레스, 작업설부산물</t>
  </si>
  <si>
    <t>자재 2</t>
  </si>
  <si>
    <t>5A62835D8831B48077D8BE645283B5D89B17E4</t>
  </si>
  <si>
    <t>0101095A62835D8831B48077D8BE645283B5D89B17E4</t>
  </si>
  <si>
    <t>0102   # 설비공사</t>
  </si>
  <si>
    <t>0102</t>
  </si>
  <si>
    <t>010201  설  비  공  사</t>
  </si>
  <si>
    <t>010201</t>
  </si>
  <si>
    <t>기계설비공사</t>
  </si>
  <si>
    <t>식</t>
  </si>
  <si>
    <t>자재 58</t>
  </si>
  <si>
    <t>5CD013D68FE653737600D1946EC350856DE63F</t>
  </si>
  <si>
    <t>0102015CD013D68FE653737600D1946EC350856DE63F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</si>
  <si>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</si>
  <si>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</si>
  <si>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</si>
  <si>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</si>
  <si>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</si>
  <si>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</si>
  <si>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</si>
  <si>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품셈개요</t>
  </si>
  <si>
    <t>중 기 단 가 목 록</t>
  </si>
  <si>
    <t>비    고</t>
  </si>
  <si>
    <t>START</t>
  </si>
  <si>
    <t>중 기 단 가 산 출 서</t>
  </si>
  <si>
    <t>산    출    내    역</t>
  </si>
  <si>
    <t>코드</t>
  </si>
  <si>
    <t>품명</t>
  </si>
  <si>
    <t>규격</t>
  </si>
  <si>
    <t xml:space="preserve">        (  ) </t>
  </si>
  <si>
    <t xml:space="preserve">  총  계</t>
  </si>
  <si>
    <t>공 사 원 가 계 산 서</t>
  </si>
  <si>
    <t>공사명 : 홍성의료원 음압분만실 리모델링공사(건축)</t>
  </si>
  <si>
    <t>금액 : 이억이천사백삼십칠만사천원(￦224,374,000)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</si>
  <si>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</si>
  <si>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</si>
  <si>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</si>
  <si>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</si>
  <si>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</si>
  <si>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</si>
  <si>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</si>
  <si>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</si>
  <si>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</si>
  <si>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</si>
  <si>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</si>
  <si>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</si>
  <si>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</si>
  <si>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</si>
  <si>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</si>
  <si>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</si>
  <si>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</si>
  <si>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</si>
  <si>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</si>
  <si>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12.2%</t>
  </si>
  <si>
    <t>BS</t>
  </si>
  <si>
    <t>C2</t>
  </si>
  <si>
    <t>경              비</t>
  </si>
  <si>
    <t>C4</t>
  </si>
  <si>
    <t>산  재  보  험  료</t>
  </si>
  <si>
    <t>노무비 * 3.7%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</si>
  <si>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</si>
  <si>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</si>
  <si>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</si>
  <si>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</si>
  <si>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</si>
  <si>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</si>
  <si>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1개월 이상</t>
  </si>
  <si>
    <t>C7</t>
  </si>
  <si>
    <t>국민  연금  보험료</t>
  </si>
  <si>
    <t>직접노무비 * 4.5%</t>
  </si>
  <si>
    <t>CB</t>
  </si>
  <si>
    <t>노인장기요양보험료</t>
  </si>
  <si>
    <t>건강보험료 * 12.81%</t>
  </si>
  <si>
    <t>C8</t>
  </si>
  <si>
    <t>퇴직  공제  부금비</t>
  </si>
  <si>
    <t>직접노무비 * 2.3%</t>
  </si>
  <si>
    <t>1억원(추정금액) 이상</t>
  </si>
  <si>
    <t>CA</t>
  </si>
  <si>
    <t>산업안전보건관리비</t>
  </si>
  <si>
    <t>(재료비+직노) * 2.93%</t>
  </si>
  <si>
    <t>2천 이상(도급+도급관급)</t>
  </si>
  <si>
    <t>CH</t>
  </si>
  <si>
    <t>환  경  보  전  비</t>
  </si>
  <si>
    <t>(재료비+직노+기계경비) * 0.3%</t>
  </si>
  <si>
    <t>보수 0.3</t>
  </si>
  <si>
    <t>CG</t>
  </si>
  <si>
    <t>기   타    경   비</t>
  </si>
  <si>
    <t>(재료비+노무비) * 5.8%</t>
  </si>
  <si>
    <t>CK</t>
  </si>
  <si>
    <t>하도급지급보증수수료</t>
  </si>
  <si>
    <t>(재료비+직노+기계경비) * 0.081%</t>
  </si>
  <si>
    <t>CL</t>
  </si>
  <si>
    <t>건설기계대여금지급보증서발급수수료</t>
  </si>
  <si>
    <t>(재료비+직노+기계경비) * 0.32%</t>
  </si>
  <si>
    <t>보수 0.32</t>
  </si>
  <si>
    <t>CS</t>
  </si>
  <si>
    <t>S1</t>
  </si>
  <si>
    <t>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</si>
  <si>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</si>
  <si>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</si>
  <si>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</si>
  <si>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</si>
  <si>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</si>
  <si>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</si>
  <si>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D4</t>
  </si>
  <si>
    <t>폐기물  처리비</t>
  </si>
  <si>
    <t>D8</t>
  </si>
  <si>
    <t>작 업 부 산 물(△)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</si>
  <si>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</si>
  <si>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</si>
  <si>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</si>
  <si>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</si>
  <si>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</si>
  <si>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</si>
  <si>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</si>
  <si>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천원 미만 절사</t>
  </si>
  <si>
    <t>S2</t>
  </si>
  <si>
    <t>총   공   사    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</si>
</sst>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#"/>
    <numFmt numFmtId="177" formatCode="#,###;\-#,###;#;"/>
    <numFmt numFmtId="180" formatCode="#,##0.0;\-#,##0.0;#"/>
    <numFmt numFmtId="181" formatCode="#,##0;\-#,##0;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181" fontId="5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3" xfId="0" quotePrefix="1" applyFont="1" applyBorder="1" applyAlignment="1">
      <alignment vertical="center" wrapText="1"/>
    </xf>
    <xf numFmtId="180" fontId="5" fillId="0" borderId="3" xfId="0" applyNumberFormat="1" applyFont="1" applyBorder="1" applyAlignment="1">
      <alignment vertical="center" wrapText="1"/>
    </xf>
    <xf numFmtId="0" fontId="5" fillId="0" borderId="4" xfId="0" quotePrefix="1" applyFont="1" applyBorder="1" applyAlignment="1">
      <alignment vertical="center" wrapText="1"/>
    </xf>
    <xf numFmtId="181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B7" workbookViewId="0">
      <selection activeCell="F22" sqref="F22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5" t="s">
        <v>297</v>
      </c>
      <c r="C1" s="25"/>
      <c r="D1" s="25"/>
      <c r="E1" s="25"/>
      <c r="F1" s="25"/>
      <c r="G1" s="25"/>
    </row>
    <row r="2" spans="1:7" ht="21.95" customHeight="1" x14ac:dyDescent="0.3">
      <c r="B2" s="26" t="s">
        <v>298</v>
      </c>
      <c r="C2" s="26"/>
      <c r="D2" s="26"/>
      <c r="E2" s="26"/>
      <c r="F2" s="27" t="s">
        <v>299</v>
      </c>
      <c r="G2" s="27"/>
    </row>
    <row r="3" spans="1:7" ht="20.25" customHeight="1" x14ac:dyDescent="0.3">
      <c r="B3" s="28" t="s">
        <v>300</v>
      </c>
      <c r="C3" s="28"/>
      <c r="D3" s="28"/>
      <c r="E3" s="21" t="s">
        <v>301</v>
      </c>
      <c r="F3" s="21" t="s">
        <v>302</v>
      </c>
      <c r="G3" s="21" t="s">
        <v>285</v>
      </c>
    </row>
    <row r="4" spans="1:7" ht="20.25" customHeight="1" x14ac:dyDescent="0.3">
      <c r="A4" s="1" t="s">
        <v>307</v>
      </c>
      <c r="B4" s="29" t="s">
        <v>303</v>
      </c>
      <c r="C4" s="29" t="s">
        <v>304</v>
      </c>
      <c r="D4" s="22" t="s">
        <v>308</v>
      </c>
      <c r="E4" s="23"/>
      <c r="F4" s="12" t="s">
        <v>52</v>
      </c>
      <c r="G4" s="12" t="s">
        <v>52</v>
      </c>
    </row>
    <row r="5" spans="1:7" ht="20.25" customHeight="1" x14ac:dyDescent="0.3">
      <c r="A5" s="1" t="s">
        <v>309</v>
      </c>
      <c r="B5" s="29"/>
      <c r="C5" s="29"/>
      <c r="D5" s="22" t="s">
        <v>310</v>
      </c>
      <c r="E5" s="23"/>
      <c r="F5" s="12" t="s">
        <v>52</v>
      </c>
      <c r="G5" s="12" t="s">
        <v>52</v>
      </c>
    </row>
    <row r="6" spans="1:7" ht="20.25" customHeight="1" x14ac:dyDescent="0.3">
      <c r="A6" s="1" t="s">
        <v>311</v>
      </c>
      <c r="B6" s="29"/>
      <c r="C6" s="29"/>
      <c r="D6" s="22" t="s">
        <v>312</v>
      </c>
      <c r="E6" s="23"/>
      <c r="F6" s="12" t="s">
        <v>52</v>
      </c>
      <c r="G6" s="12" t="s">
        <v>52</v>
      </c>
    </row>
    <row r="7" spans="1:7" ht="20.25" customHeight="1" x14ac:dyDescent="0.3">
      <c r="A7" s="1" t="s">
        <v>313</v>
      </c>
      <c r="B7" s="29"/>
      <c r="C7" s="29"/>
      <c r="D7" s="22" t="s">
        <v>314</v>
      </c>
      <c r="E7" s="23">
        <f>TRUNC(E4+E5-E6, 0)</f>
        <v>0</v>
      </c>
      <c r="F7" s="12" t="s">
        <v>52</v>
      </c>
      <c r="G7" s="12" t="s">
        <v>52</v>
      </c>
    </row>
    <row r="8" spans="1:7" ht="20.25" customHeight="1" x14ac:dyDescent="0.3">
      <c r="A8" s="1" t="s">
        <v>315</v>
      </c>
      <c r="B8" s="29"/>
      <c r="C8" s="29" t="s">
        <v>305</v>
      </c>
      <c r="D8" s="22" t="s">
        <v>316</v>
      </c>
      <c r="E8" s="23"/>
      <c r="F8" s="12" t="s">
        <v>52</v>
      </c>
      <c r="G8" s="12" t="s">
        <v>52</v>
      </c>
    </row>
    <row r="9" spans="1:7" ht="20.25" customHeight="1" x14ac:dyDescent="0.3">
      <c r="A9" s="1" t="s">
        <v>317</v>
      </c>
      <c r="B9" s="29"/>
      <c r="C9" s="29"/>
      <c r="D9" s="22" t="s">
        <v>318</v>
      </c>
      <c r="E9" s="23"/>
      <c r="F9" s="12" t="s">
        <v>319</v>
      </c>
      <c r="G9" s="12" t="s">
        <v>52</v>
      </c>
    </row>
    <row r="10" spans="1:7" ht="20.25" customHeight="1" x14ac:dyDescent="0.3">
      <c r="A10" s="1" t="s">
        <v>320</v>
      </c>
      <c r="B10" s="29"/>
      <c r="C10" s="29"/>
      <c r="D10" s="22" t="s">
        <v>314</v>
      </c>
      <c r="E10" s="23">
        <f>TRUNC(E8+E9, 0)</f>
        <v>0</v>
      </c>
      <c r="F10" s="12" t="s">
        <v>52</v>
      </c>
      <c r="G10" s="12" t="s">
        <v>52</v>
      </c>
    </row>
    <row r="11" spans="1:7" ht="20.25" customHeight="1" x14ac:dyDescent="0.3">
      <c r="A11" s="1" t="s">
        <v>321</v>
      </c>
      <c r="B11" s="29"/>
      <c r="C11" s="29" t="s">
        <v>306</v>
      </c>
      <c r="D11" s="22" t="s">
        <v>322</v>
      </c>
      <c r="E11" s="23"/>
      <c r="F11" s="12" t="s">
        <v>52</v>
      </c>
      <c r="G11" s="12" t="s">
        <v>52</v>
      </c>
    </row>
    <row r="12" spans="1:7" ht="20.25" customHeight="1" x14ac:dyDescent="0.3">
      <c r="A12" s="1" t="s">
        <v>323</v>
      </c>
      <c r="B12" s="29"/>
      <c r="C12" s="29"/>
      <c r="D12" s="22" t="s">
        <v>324</v>
      </c>
      <c r="E12" s="23"/>
      <c r="F12" s="12" t="s">
        <v>325</v>
      </c>
      <c r="G12" s="12" t="s">
        <v>52</v>
      </c>
    </row>
    <row r="13" spans="1:7" ht="20.25" customHeight="1" x14ac:dyDescent="0.3">
      <c r="A13" s="1" t="s">
        <v>326</v>
      </c>
      <c r="B13" s="29"/>
      <c r="C13" s="29"/>
      <c r="D13" s="22" t="s">
        <v>327</v>
      </c>
      <c r="E13" s="23"/>
      <c r="F13" s="12" t="s">
        <v>328</v>
      </c>
      <c r="G13" s="12" t="s">
        <v>52</v>
      </c>
    </row>
    <row r="14" spans="1:7" ht="20.25" customHeight="1" x14ac:dyDescent="0.3">
      <c r="A14" s="1" t="s">
        <v>329</v>
      </c>
      <c r="B14" s="29"/>
      <c r="C14" s="29"/>
      <c r="D14" s="22" t="s">
        <v>330</v>
      </c>
      <c r="E14" s="23"/>
      <c r="F14" s="12" t="s">
        <v>331</v>
      </c>
      <c r="G14" s="12" t="s">
        <v>332</v>
      </c>
    </row>
    <row r="15" spans="1:7" ht="20.25" customHeight="1" x14ac:dyDescent="0.3">
      <c r="A15" s="1" t="s">
        <v>333</v>
      </c>
      <c r="B15" s="29"/>
      <c r="C15" s="29"/>
      <c r="D15" s="22" t="s">
        <v>334</v>
      </c>
      <c r="E15" s="23"/>
      <c r="F15" s="12" t="s">
        <v>335</v>
      </c>
      <c r="G15" s="12" t="s">
        <v>332</v>
      </c>
    </row>
    <row r="16" spans="1:7" ht="20.25" customHeight="1" x14ac:dyDescent="0.3">
      <c r="A16" s="1" t="s">
        <v>336</v>
      </c>
      <c r="B16" s="29"/>
      <c r="C16" s="29"/>
      <c r="D16" s="22" t="s">
        <v>337</v>
      </c>
      <c r="E16" s="23"/>
      <c r="F16" s="12" t="s">
        <v>338</v>
      </c>
      <c r="G16" s="12" t="s">
        <v>332</v>
      </c>
    </row>
    <row r="17" spans="1:7" ht="20.25" customHeight="1" x14ac:dyDescent="0.3">
      <c r="A17" s="1" t="s">
        <v>339</v>
      </c>
      <c r="B17" s="29"/>
      <c r="C17" s="29"/>
      <c r="D17" s="22" t="s">
        <v>340</v>
      </c>
      <c r="E17" s="23"/>
      <c r="F17" s="12" t="s">
        <v>341</v>
      </c>
      <c r="G17" s="12" t="s">
        <v>342</v>
      </c>
    </row>
    <row r="18" spans="1:7" ht="20.25" customHeight="1" x14ac:dyDescent="0.3">
      <c r="A18" s="1" t="s">
        <v>343</v>
      </c>
      <c r="B18" s="29"/>
      <c r="C18" s="29"/>
      <c r="D18" s="22" t="s">
        <v>344</v>
      </c>
      <c r="E18" s="23"/>
      <c r="F18" s="12" t="s">
        <v>345</v>
      </c>
      <c r="G18" s="12" t="s">
        <v>346</v>
      </c>
    </row>
    <row r="19" spans="1:7" ht="20.25" customHeight="1" x14ac:dyDescent="0.3">
      <c r="A19" s="1" t="s">
        <v>347</v>
      </c>
      <c r="B19" s="29"/>
      <c r="C19" s="29"/>
      <c r="D19" s="22" t="s">
        <v>348</v>
      </c>
      <c r="E19" s="23"/>
      <c r="F19" s="12" t="s">
        <v>349</v>
      </c>
      <c r="G19" s="12" t="s">
        <v>350</v>
      </c>
    </row>
    <row r="20" spans="1:7" ht="20.25" customHeight="1" x14ac:dyDescent="0.3">
      <c r="A20" s="1" t="s">
        <v>351</v>
      </c>
      <c r="B20" s="29"/>
      <c r="C20" s="29"/>
      <c r="D20" s="22" t="s">
        <v>352</v>
      </c>
      <c r="E20" s="23"/>
      <c r="F20" s="12" t="s">
        <v>353</v>
      </c>
      <c r="G20" s="12" t="s">
        <v>52</v>
      </c>
    </row>
    <row r="21" spans="1:7" ht="20.25" customHeight="1" x14ac:dyDescent="0.3">
      <c r="A21" s="1" t="s">
        <v>354</v>
      </c>
      <c r="B21" s="29"/>
      <c r="C21" s="29"/>
      <c r="D21" s="22" t="s">
        <v>355</v>
      </c>
      <c r="E21" s="23"/>
      <c r="F21" s="12" t="s">
        <v>356</v>
      </c>
      <c r="G21" s="12" t="s">
        <v>52</v>
      </c>
    </row>
    <row r="22" spans="1:7" ht="20.25" customHeight="1" x14ac:dyDescent="0.3">
      <c r="A22" s="1" t="s">
        <v>357</v>
      </c>
      <c r="B22" s="29"/>
      <c r="C22" s="29"/>
      <c r="D22" s="22" t="s">
        <v>358</v>
      </c>
      <c r="E22" s="23"/>
      <c r="F22" s="12" t="s">
        <v>359</v>
      </c>
      <c r="G22" s="12" t="s">
        <v>360</v>
      </c>
    </row>
    <row r="23" spans="1:7" ht="20.25" customHeight="1" x14ac:dyDescent="0.3">
      <c r="A23" s="1" t="s">
        <v>361</v>
      </c>
      <c r="B23" s="29"/>
      <c r="C23" s="29"/>
      <c r="D23" s="22" t="s">
        <v>314</v>
      </c>
      <c r="E23" s="23">
        <f>TRUNC(E11+E12+E13+E14+E15+E17+E18+E16+E20+E19+E21+E22, 0)</f>
        <v>0</v>
      </c>
      <c r="F23" s="12" t="s">
        <v>52</v>
      </c>
      <c r="G23" s="12" t="s">
        <v>52</v>
      </c>
    </row>
    <row r="24" spans="1:7" ht="20.25" customHeight="1" x14ac:dyDescent="0.3">
      <c r="A24" s="1" t="s">
        <v>362</v>
      </c>
      <c r="B24" s="24" t="s">
        <v>363</v>
      </c>
      <c r="C24" s="24"/>
      <c r="D24" s="24"/>
      <c r="E24" s="23">
        <f>TRUNC(E7+E10+E23, 0)</f>
        <v>0</v>
      </c>
      <c r="F24" s="12" t="s">
        <v>52</v>
      </c>
      <c r="G24" s="12" t="s">
        <v>52</v>
      </c>
    </row>
    <row r="25" spans="1:7" ht="20.25" customHeight="1" x14ac:dyDescent="0.3">
      <c r="A25" s="1" t="s">
        <v>364</v>
      </c>
      <c r="B25" s="24" t="s">
        <v>365</v>
      </c>
      <c r="C25" s="24"/>
      <c r="D25" s="24"/>
      <c r="E25" s="23">
        <f>TRUNC(E24*0.06, 0)</f>
        <v>0</v>
      </c>
      <c r="F25" s="12" t="s">
        <v>366</v>
      </c>
      <c r="G25" s="12" t="s">
        <v>52</v>
      </c>
    </row>
    <row r="26" spans="1:7" ht="20.25" customHeight="1" x14ac:dyDescent="0.3">
      <c r="A26" s="1" t="s">
        <v>367</v>
      </c>
      <c r="B26" s="24" t="s">
        <v>368</v>
      </c>
      <c r="C26" s="24"/>
      <c r="D26" s="24"/>
      <c r="E26" s="23">
        <f>TRUNC((E10+E23+E25)*0.15, 0)</f>
        <v>0</v>
      </c>
      <c r="F26" s="12" t="s">
        <v>369</v>
      </c>
      <c r="G26" s="12" t="s">
        <v>52</v>
      </c>
    </row>
    <row r="27" spans="1:7" ht="20.25" customHeight="1" x14ac:dyDescent="0.3">
      <c r="A27" s="1" t="s">
        <v>370</v>
      </c>
      <c r="B27" s="24" t="s">
        <v>371</v>
      </c>
      <c r="C27" s="24"/>
      <c r="D27" s="24"/>
      <c r="E27" s="23"/>
      <c r="F27" s="12" t="s">
        <v>52</v>
      </c>
      <c r="G27" s="12" t="s">
        <v>52</v>
      </c>
    </row>
    <row r="28" spans="1:7" ht="20.25" customHeight="1" x14ac:dyDescent="0.3">
      <c r="A28" s="1" t="s">
        <v>372</v>
      </c>
      <c r="B28" s="24" t="s">
        <v>373</v>
      </c>
      <c r="C28" s="24"/>
      <c r="D28" s="24"/>
      <c r="E28" s="23"/>
      <c r="F28" s="12" t="s">
        <v>52</v>
      </c>
      <c r="G28" s="12" t="s">
        <v>52</v>
      </c>
    </row>
    <row r="29" spans="1:7" ht="20.25" customHeight="1" x14ac:dyDescent="0.3">
      <c r="A29" s="1" t="s">
        <v>374</v>
      </c>
      <c r="B29" s="24" t="s">
        <v>375</v>
      </c>
      <c r="C29" s="24"/>
      <c r="D29" s="24"/>
      <c r="E29" s="23"/>
      <c r="F29" s="12" t="s">
        <v>52</v>
      </c>
      <c r="G29" s="12" t="s">
        <v>52</v>
      </c>
    </row>
    <row r="30" spans="1:7" ht="20.25" customHeight="1" x14ac:dyDescent="0.3">
      <c r="A30" s="1" t="s">
        <v>376</v>
      </c>
      <c r="B30" s="24" t="s">
        <v>377</v>
      </c>
      <c r="C30" s="24"/>
      <c r="D30" s="24"/>
      <c r="E30" s="23"/>
      <c r="F30" s="12" t="s">
        <v>378</v>
      </c>
      <c r="G30" s="12" t="s">
        <v>52</v>
      </c>
    </row>
    <row r="31" spans="1:7" ht="20.25" customHeight="1" x14ac:dyDescent="0.3">
      <c r="A31" s="1" t="s">
        <v>379</v>
      </c>
      <c r="B31" s="24" t="s">
        <v>380</v>
      </c>
      <c r="C31" s="24"/>
      <c r="D31" s="24"/>
      <c r="E31" s="23">
        <v>224374000</v>
      </c>
      <c r="F31" s="12" t="s">
        <v>52</v>
      </c>
      <c r="G31" s="12" t="s">
        <v>381</v>
      </c>
    </row>
    <row r="32" spans="1:7" ht="20.25" customHeight="1" x14ac:dyDescent="0.3">
      <c r="A32" s="1" t="s">
        <v>382</v>
      </c>
      <c r="B32" s="24" t="s">
        <v>383</v>
      </c>
      <c r="C32" s="24"/>
      <c r="D32" s="24"/>
      <c r="E32" s="23">
        <v>224374000</v>
      </c>
      <c r="F32" s="12" t="s">
        <v>52</v>
      </c>
      <c r="G32" s="12" t="s">
        <v>52</v>
      </c>
    </row>
  </sheetData>
  <mergeCells count="17">
    <mergeCell ref="B1:G1"/>
    <mergeCell ref="B2:E2"/>
    <mergeCell ref="F2:G2"/>
    <mergeCell ref="B3:D3"/>
    <mergeCell ref="B4:B23"/>
    <mergeCell ref="C4:C7"/>
    <mergeCell ref="C8:C10"/>
    <mergeCell ref="C11:C23"/>
    <mergeCell ref="B30:D30"/>
    <mergeCell ref="B31:D31"/>
    <mergeCell ref="B32:D32"/>
    <mergeCell ref="B24:D24"/>
    <mergeCell ref="B25:D25"/>
    <mergeCell ref="B26:D26"/>
    <mergeCell ref="B27:D27"/>
    <mergeCell ref="B28:D28"/>
    <mergeCell ref="B29:D29"/>
  </mergeCells>
  <phoneticPr fontId="1" type="noConversion"/>
  <pageMargins left="0.86614173228346458" right="0.70866141732283461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workbookViewId="0">
      <selection activeCell="E5" sqref="E5"/>
    </sheetView>
  </sheetViews>
  <sheetFormatPr defaultRowHeight="16.5" x14ac:dyDescent="0.3"/>
  <cols>
    <col min="1" max="1" width="47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0" ht="30" customHeight="1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0" ht="30" customHeight="1" x14ac:dyDescent="0.3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/>
      <c r="G3" s="31" t="s">
        <v>9</v>
      </c>
      <c r="H3" s="31"/>
      <c r="I3" s="31" t="s">
        <v>10</v>
      </c>
      <c r="J3" s="31"/>
      <c r="K3" s="31" t="s">
        <v>11</v>
      </c>
      <c r="L3" s="31"/>
      <c r="M3" s="31" t="s">
        <v>12</v>
      </c>
      <c r="N3" s="30" t="s">
        <v>13</v>
      </c>
      <c r="O3" s="30" t="s">
        <v>14</v>
      </c>
      <c r="P3" s="30" t="s">
        <v>15</v>
      </c>
      <c r="Q3" s="30" t="s">
        <v>16</v>
      </c>
      <c r="R3" s="30" t="s">
        <v>17</v>
      </c>
      <c r="S3" s="30" t="s">
        <v>18</v>
      </c>
      <c r="T3" s="30" t="s">
        <v>19</v>
      </c>
    </row>
    <row r="4" spans="1:20" ht="30" customHeight="1" x14ac:dyDescent="0.3">
      <c r="A4" s="32"/>
      <c r="B4" s="32"/>
      <c r="C4" s="32"/>
      <c r="D4" s="32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32"/>
      <c r="N4" s="30"/>
      <c r="O4" s="30"/>
      <c r="P4" s="30"/>
      <c r="Q4" s="30"/>
      <c r="R4" s="30"/>
      <c r="S4" s="30"/>
      <c r="T4" s="30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>
        <f t="shared" ref="K5:K17" si="0">E5+G5+I5</f>
        <v>0</v>
      </c>
      <c r="L5" s="10">
        <f t="shared" ref="L5:L17" si="1">F5+H5+J5</f>
        <v>0</v>
      </c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>
        <f t="shared" si="0"/>
        <v>0</v>
      </c>
      <c r="L6" s="10">
        <f t="shared" si="1"/>
        <v>0</v>
      </c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>
        <f t="shared" si="0"/>
        <v>0</v>
      </c>
      <c r="L7" s="10">
        <f t="shared" si="1"/>
        <v>0</v>
      </c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30" customHeight="1" x14ac:dyDescent="0.3">
      <c r="A8" s="8" t="s">
        <v>74</v>
      </c>
      <c r="B8" s="8" t="s">
        <v>52</v>
      </c>
      <c r="C8" s="8" t="s">
        <v>52</v>
      </c>
      <c r="D8" s="9">
        <v>1</v>
      </c>
      <c r="E8" s="10"/>
      <c r="F8" s="10"/>
      <c r="G8" s="10"/>
      <c r="H8" s="10"/>
      <c r="I8" s="10"/>
      <c r="J8" s="10"/>
      <c r="K8" s="10">
        <f t="shared" si="0"/>
        <v>0</v>
      </c>
      <c r="L8" s="10">
        <f t="shared" si="1"/>
        <v>0</v>
      </c>
      <c r="M8" s="8" t="s">
        <v>52</v>
      </c>
      <c r="N8" s="2" t="s">
        <v>75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30" customHeight="1" x14ac:dyDescent="0.3">
      <c r="A9" s="8" t="s">
        <v>102</v>
      </c>
      <c r="B9" s="8" t="s">
        <v>52</v>
      </c>
      <c r="C9" s="8" t="s">
        <v>52</v>
      </c>
      <c r="D9" s="9">
        <v>1</v>
      </c>
      <c r="E9" s="10"/>
      <c r="F9" s="10"/>
      <c r="G9" s="10"/>
      <c r="H9" s="10"/>
      <c r="I9" s="10"/>
      <c r="J9" s="10"/>
      <c r="K9" s="10">
        <f t="shared" si="0"/>
        <v>0</v>
      </c>
      <c r="L9" s="10">
        <f t="shared" si="1"/>
        <v>0</v>
      </c>
      <c r="M9" s="8" t="s">
        <v>52</v>
      </c>
      <c r="N9" s="2" t="s">
        <v>103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30" customHeight="1" x14ac:dyDescent="0.3">
      <c r="A10" s="8" t="s">
        <v>130</v>
      </c>
      <c r="B10" s="8" t="s">
        <v>52</v>
      </c>
      <c r="C10" s="8" t="s">
        <v>52</v>
      </c>
      <c r="D10" s="9">
        <v>1</v>
      </c>
      <c r="E10" s="10"/>
      <c r="F10" s="10"/>
      <c r="G10" s="10"/>
      <c r="H10" s="10"/>
      <c r="I10" s="10"/>
      <c r="J10" s="10"/>
      <c r="K10" s="10">
        <f t="shared" si="0"/>
        <v>0</v>
      </c>
      <c r="L10" s="10">
        <f t="shared" si="1"/>
        <v>0</v>
      </c>
      <c r="M10" s="8" t="s">
        <v>52</v>
      </c>
      <c r="N10" s="2" t="s">
        <v>131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30" customHeight="1" x14ac:dyDescent="0.3">
      <c r="A11" s="8" t="s">
        <v>162</v>
      </c>
      <c r="B11" s="8" t="s">
        <v>52</v>
      </c>
      <c r="C11" s="8" t="s">
        <v>52</v>
      </c>
      <c r="D11" s="9">
        <v>1</v>
      </c>
      <c r="E11" s="10"/>
      <c r="F11" s="10"/>
      <c r="G11" s="10"/>
      <c r="H11" s="10"/>
      <c r="I11" s="10"/>
      <c r="J11" s="10"/>
      <c r="K11" s="10">
        <f t="shared" si="0"/>
        <v>0</v>
      </c>
      <c r="L11" s="10">
        <f t="shared" si="1"/>
        <v>0</v>
      </c>
      <c r="M11" s="8" t="s">
        <v>52</v>
      </c>
      <c r="N11" s="2" t="s">
        <v>163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0" ht="30" customHeight="1" x14ac:dyDescent="0.3">
      <c r="A12" s="8" t="s">
        <v>177</v>
      </c>
      <c r="B12" s="8" t="s">
        <v>52</v>
      </c>
      <c r="C12" s="8" t="s">
        <v>52</v>
      </c>
      <c r="D12" s="9">
        <v>1</v>
      </c>
      <c r="E12" s="10"/>
      <c r="F12" s="10"/>
      <c r="G12" s="10"/>
      <c r="H12" s="10"/>
      <c r="I12" s="10"/>
      <c r="J12" s="10"/>
      <c r="K12" s="10">
        <f t="shared" si="0"/>
        <v>0</v>
      </c>
      <c r="L12" s="10">
        <f t="shared" si="1"/>
        <v>0</v>
      </c>
      <c r="M12" s="8" t="s">
        <v>52</v>
      </c>
      <c r="N12" s="2" t="s">
        <v>178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6"/>
    </row>
    <row r="13" spans="1:20" ht="30" customHeight="1" x14ac:dyDescent="0.3">
      <c r="A13" s="8" t="s">
        <v>202</v>
      </c>
      <c r="B13" s="8" t="s">
        <v>52</v>
      </c>
      <c r="C13" s="8" t="s">
        <v>52</v>
      </c>
      <c r="D13" s="9">
        <v>1</v>
      </c>
      <c r="E13" s="10"/>
      <c r="F13" s="10"/>
      <c r="G13" s="10"/>
      <c r="H13" s="10"/>
      <c r="I13" s="10"/>
      <c r="J13" s="10"/>
      <c r="K13" s="10">
        <f t="shared" si="0"/>
        <v>0</v>
      </c>
      <c r="L13" s="10">
        <f t="shared" si="1"/>
        <v>0</v>
      </c>
      <c r="M13" s="8" t="s">
        <v>52</v>
      </c>
      <c r="N13" s="2" t="s">
        <v>203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6"/>
    </row>
    <row r="14" spans="1:20" ht="30" customHeight="1" x14ac:dyDescent="0.3">
      <c r="A14" s="8" t="s">
        <v>235</v>
      </c>
      <c r="B14" s="8" t="s">
        <v>52</v>
      </c>
      <c r="C14" s="8" t="s">
        <v>52</v>
      </c>
      <c r="D14" s="9">
        <v>1</v>
      </c>
      <c r="E14" s="10"/>
      <c r="F14" s="10"/>
      <c r="G14" s="10"/>
      <c r="H14" s="10"/>
      <c r="I14" s="10"/>
      <c r="J14" s="10"/>
      <c r="K14" s="10">
        <f t="shared" si="0"/>
        <v>0</v>
      </c>
      <c r="L14" s="10">
        <f t="shared" si="1"/>
        <v>0</v>
      </c>
      <c r="M14" s="8" t="s">
        <v>52</v>
      </c>
      <c r="N14" s="2" t="s">
        <v>236</v>
      </c>
      <c r="O14" s="2" t="s">
        <v>52</v>
      </c>
      <c r="P14" s="2" t="s">
        <v>52</v>
      </c>
      <c r="Q14" s="2" t="s">
        <v>237</v>
      </c>
      <c r="R14" s="3">
        <v>3</v>
      </c>
      <c r="S14" s="2" t="s">
        <v>52</v>
      </c>
      <c r="T14" s="6">
        <f>L14*1</f>
        <v>0</v>
      </c>
    </row>
    <row r="15" spans="1:20" ht="30" customHeight="1" x14ac:dyDescent="0.3">
      <c r="A15" s="8" t="s">
        <v>257</v>
      </c>
      <c r="B15" s="8" t="s">
        <v>52</v>
      </c>
      <c r="C15" s="8" t="s">
        <v>52</v>
      </c>
      <c r="D15" s="9">
        <v>1</v>
      </c>
      <c r="E15" s="10"/>
      <c r="F15" s="10"/>
      <c r="G15" s="10"/>
      <c r="H15" s="10"/>
      <c r="I15" s="10"/>
      <c r="J15" s="10"/>
      <c r="K15" s="10">
        <f t="shared" si="0"/>
        <v>0</v>
      </c>
      <c r="L15" s="10">
        <f t="shared" si="1"/>
        <v>0</v>
      </c>
      <c r="M15" s="8" t="s">
        <v>52</v>
      </c>
      <c r="N15" s="2" t="s">
        <v>258</v>
      </c>
      <c r="O15" s="2" t="s">
        <v>52</v>
      </c>
      <c r="P15" s="2" t="s">
        <v>52</v>
      </c>
      <c r="Q15" s="2" t="s">
        <v>259</v>
      </c>
      <c r="R15" s="3">
        <v>3</v>
      </c>
      <c r="S15" s="2" t="s">
        <v>52</v>
      </c>
      <c r="T15" s="6">
        <f>L15*1</f>
        <v>0</v>
      </c>
    </row>
    <row r="16" spans="1:20" ht="30" customHeight="1" x14ac:dyDescent="0.3">
      <c r="A16" s="8" t="s">
        <v>270</v>
      </c>
      <c r="B16" s="8" t="s">
        <v>52</v>
      </c>
      <c r="C16" s="8" t="s">
        <v>52</v>
      </c>
      <c r="D16" s="9">
        <v>1</v>
      </c>
      <c r="E16" s="10"/>
      <c r="F16" s="10"/>
      <c r="G16" s="10"/>
      <c r="H16" s="10"/>
      <c r="I16" s="10"/>
      <c r="J16" s="10"/>
      <c r="K16" s="10">
        <f t="shared" si="0"/>
        <v>0</v>
      </c>
      <c r="L16" s="10">
        <f t="shared" si="1"/>
        <v>0</v>
      </c>
      <c r="M16" s="8" t="s">
        <v>52</v>
      </c>
      <c r="N16" s="2" t="s">
        <v>271</v>
      </c>
      <c r="O16" s="2" t="s">
        <v>52</v>
      </c>
      <c r="P16" s="2" t="s">
        <v>53</v>
      </c>
      <c r="Q16" s="2" t="s">
        <v>52</v>
      </c>
      <c r="R16" s="3">
        <v>2</v>
      </c>
      <c r="S16" s="2" t="s">
        <v>52</v>
      </c>
      <c r="T16" s="6"/>
    </row>
    <row r="17" spans="1:20" ht="30" customHeight="1" x14ac:dyDescent="0.3">
      <c r="A17" s="8" t="s">
        <v>272</v>
      </c>
      <c r="B17" s="8" t="s">
        <v>52</v>
      </c>
      <c r="C17" s="8" t="s">
        <v>52</v>
      </c>
      <c r="D17" s="9">
        <v>1</v>
      </c>
      <c r="E17" s="10"/>
      <c r="F17" s="10"/>
      <c r="G17" s="10"/>
      <c r="H17" s="10"/>
      <c r="I17" s="10"/>
      <c r="J17" s="10"/>
      <c r="K17" s="10">
        <f t="shared" si="0"/>
        <v>0</v>
      </c>
      <c r="L17" s="10">
        <f t="shared" si="1"/>
        <v>0</v>
      </c>
      <c r="M17" s="8" t="s">
        <v>52</v>
      </c>
      <c r="N17" s="2" t="s">
        <v>273</v>
      </c>
      <c r="O17" s="2" t="s">
        <v>52</v>
      </c>
      <c r="P17" s="2" t="s">
        <v>271</v>
      </c>
      <c r="Q17" s="2" t="s">
        <v>52</v>
      </c>
      <c r="R17" s="3">
        <v>3</v>
      </c>
      <c r="S17" s="2" t="s">
        <v>52</v>
      </c>
      <c r="T17" s="6"/>
    </row>
    <row r="18" spans="1:20" ht="30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5"/>
    </row>
    <row r="19" spans="1:20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5"/>
    </row>
    <row r="20" spans="1:20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5"/>
    </row>
    <row r="21" spans="1:20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5"/>
    </row>
    <row r="22" spans="1:20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5"/>
    </row>
    <row r="23" spans="1:20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5"/>
    </row>
    <row r="24" spans="1:20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5"/>
    </row>
    <row r="25" spans="1:20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5"/>
    </row>
    <row r="26" spans="1:20" ht="30" customHeight="1" x14ac:dyDescent="0.3">
      <c r="A26" s="8" t="s">
        <v>72</v>
      </c>
      <c r="B26" s="9"/>
      <c r="C26" s="9"/>
      <c r="D26" s="9"/>
      <c r="E26" s="9"/>
      <c r="F26" s="10">
        <f>F5</f>
        <v>0</v>
      </c>
      <c r="G26" s="9"/>
      <c r="H26" s="10">
        <f>H5</f>
        <v>0</v>
      </c>
      <c r="I26" s="9"/>
      <c r="J26" s="10">
        <f>J5</f>
        <v>0</v>
      </c>
      <c r="K26" s="9"/>
      <c r="L26" s="10">
        <f>L5</f>
        <v>0</v>
      </c>
      <c r="M26" s="9"/>
      <c r="T26" s="5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86614173228346458" right="0.70866141732283461" top="0.74803149606299213" bottom="0.74803149606299213" header="0.31496062992125984" footer="0.31496062992125984"/>
  <pageSetup paperSize="9" scale="5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33"/>
  <sheetViews>
    <sheetView workbookViewId="0">
      <selection activeCell="E5" sqref="E5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48" ht="30" customHeight="1" x14ac:dyDescent="0.3">
      <c r="A2" s="31" t="s">
        <v>2</v>
      </c>
      <c r="B2" s="31" t="s">
        <v>3</v>
      </c>
      <c r="C2" s="31" t="s">
        <v>4</v>
      </c>
      <c r="D2" s="31" t="s">
        <v>5</v>
      </c>
      <c r="E2" s="31" t="s">
        <v>6</v>
      </c>
      <c r="F2" s="31"/>
      <c r="G2" s="31" t="s">
        <v>9</v>
      </c>
      <c r="H2" s="31"/>
      <c r="I2" s="31" t="s">
        <v>10</v>
      </c>
      <c r="J2" s="31"/>
      <c r="K2" s="31" t="s">
        <v>11</v>
      </c>
      <c r="L2" s="31"/>
      <c r="M2" s="31" t="s">
        <v>12</v>
      </c>
      <c r="N2" s="30" t="s">
        <v>20</v>
      </c>
      <c r="O2" s="30" t="s">
        <v>14</v>
      </c>
      <c r="P2" s="30" t="s">
        <v>21</v>
      </c>
      <c r="Q2" s="30" t="s">
        <v>13</v>
      </c>
      <c r="R2" s="30" t="s">
        <v>22</v>
      </c>
      <c r="S2" s="30" t="s">
        <v>23</v>
      </c>
      <c r="T2" s="30" t="s">
        <v>24</v>
      </c>
      <c r="U2" s="30" t="s">
        <v>25</v>
      </c>
      <c r="V2" s="30" t="s">
        <v>26</v>
      </c>
      <c r="W2" s="30" t="s">
        <v>27</v>
      </c>
      <c r="X2" s="30" t="s">
        <v>28</v>
      </c>
      <c r="Y2" s="30" t="s">
        <v>29</v>
      </c>
      <c r="Z2" s="30" t="s">
        <v>30</v>
      </c>
      <c r="AA2" s="30" t="s">
        <v>31</v>
      </c>
      <c r="AB2" s="30" t="s">
        <v>32</v>
      </c>
      <c r="AC2" s="30" t="s">
        <v>33</v>
      </c>
      <c r="AD2" s="30" t="s">
        <v>34</v>
      </c>
      <c r="AE2" s="30" t="s">
        <v>35</v>
      </c>
      <c r="AF2" s="30" t="s">
        <v>36</v>
      </c>
      <c r="AG2" s="30" t="s">
        <v>37</v>
      </c>
      <c r="AH2" s="30" t="s">
        <v>38</v>
      </c>
      <c r="AI2" s="30" t="s">
        <v>39</v>
      </c>
      <c r="AJ2" s="30" t="s">
        <v>40</v>
      </c>
      <c r="AK2" s="30" t="s">
        <v>41</v>
      </c>
      <c r="AL2" s="30" t="s">
        <v>42</v>
      </c>
      <c r="AM2" s="30" t="s">
        <v>43</v>
      </c>
      <c r="AN2" s="30" t="s">
        <v>44</v>
      </c>
      <c r="AO2" s="30" t="s">
        <v>45</v>
      </c>
      <c r="AP2" s="30" t="s">
        <v>46</v>
      </c>
      <c r="AQ2" s="30" t="s">
        <v>47</v>
      </c>
      <c r="AR2" s="30" t="s">
        <v>48</v>
      </c>
      <c r="AS2" s="30" t="s">
        <v>16</v>
      </c>
      <c r="AT2" s="30" t="s">
        <v>17</v>
      </c>
      <c r="AU2" s="30" t="s">
        <v>49</v>
      </c>
      <c r="AV2" s="30" t="s">
        <v>50</v>
      </c>
    </row>
    <row r="3" spans="1:48" ht="30" customHeight="1" x14ac:dyDescent="0.3">
      <c r="A3" s="31"/>
      <c r="B3" s="31"/>
      <c r="C3" s="31"/>
      <c r="D3" s="31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31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</row>
    <row r="4" spans="1:48" ht="30" customHeight="1" x14ac:dyDescent="0.3">
      <c r="A4" s="8" t="s">
        <v>56</v>
      </c>
      <c r="B4" s="8" t="s">
        <v>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9">
        <v>1</v>
      </c>
      <c r="E5" s="11"/>
      <c r="F5" s="11"/>
      <c r="G5" s="11"/>
      <c r="H5" s="11"/>
      <c r="I5" s="11"/>
      <c r="J5" s="11"/>
      <c r="K5" s="11">
        <f>TRUNC(E5+G5+I5, 0)</f>
        <v>0</v>
      </c>
      <c r="L5" s="11">
        <f>TRUNC(F5+H5+J5, 0)</f>
        <v>0</v>
      </c>
      <c r="M5" s="8" t="s">
        <v>61</v>
      </c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4</v>
      </c>
    </row>
    <row r="6" spans="1:48" ht="30" customHeight="1" x14ac:dyDescent="0.3">
      <c r="A6" s="8" t="s">
        <v>66</v>
      </c>
      <c r="B6" s="8" t="s">
        <v>67</v>
      </c>
      <c r="C6" s="8" t="s">
        <v>68</v>
      </c>
      <c r="D6" s="9">
        <v>35.229999999999997</v>
      </c>
      <c r="E6" s="11"/>
      <c r="F6" s="11"/>
      <c r="G6" s="11"/>
      <c r="H6" s="11"/>
      <c r="I6" s="11"/>
      <c r="J6" s="11"/>
      <c r="K6" s="11">
        <f>TRUNC(E6+G6+I6, 0)</f>
        <v>0</v>
      </c>
      <c r="L6" s="11">
        <f>TRUNC(F6+H6+J6, 0)</f>
        <v>0</v>
      </c>
      <c r="M6" s="8" t="s">
        <v>69</v>
      </c>
      <c r="N6" s="2" t="s">
        <v>70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71</v>
      </c>
      <c r="AV6" s="3">
        <v>5</v>
      </c>
    </row>
    <row r="7" spans="1:48" ht="30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8" ht="30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8" ht="30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48" ht="30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48" ht="30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48" ht="30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30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30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30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30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48" ht="30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48" ht="30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48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48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48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48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48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48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48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48" ht="30" customHeight="1" x14ac:dyDescent="0.3">
      <c r="A26" s="8" t="s">
        <v>72</v>
      </c>
      <c r="B26" s="9"/>
      <c r="C26" s="9"/>
      <c r="D26" s="9"/>
      <c r="E26" s="9"/>
      <c r="F26" s="11">
        <f>SUM(F5:F25)</f>
        <v>0</v>
      </c>
      <c r="G26" s="9"/>
      <c r="H26" s="11">
        <f>SUM(H5:H25)</f>
        <v>0</v>
      </c>
      <c r="I26" s="9"/>
      <c r="J26" s="11">
        <f>SUM(J5:J25)</f>
        <v>0</v>
      </c>
      <c r="K26" s="9"/>
      <c r="L26" s="11">
        <f>SUM(L5:L25)</f>
        <v>0</v>
      </c>
      <c r="M26" s="9"/>
      <c r="N26" t="s">
        <v>73</v>
      </c>
    </row>
    <row r="27" spans="1:48" ht="30" customHeight="1" x14ac:dyDescent="0.3">
      <c r="A27" s="8" t="s">
        <v>74</v>
      </c>
      <c r="B27" s="8" t="s">
        <v>52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3"/>
      <c r="O27" s="3"/>
      <c r="P27" s="3"/>
      <c r="Q27" s="2" t="s">
        <v>75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</row>
    <row r="28" spans="1:48" ht="30" customHeight="1" x14ac:dyDescent="0.3">
      <c r="A28" s="8" t="s">
        <v>76</v>
      </c>
      <c r="B28" s="8" t="s">
        <v>77</v>
      </c>
      <c r="C28" s="8" t="s">
        <v>68</v>
      </c>
      <c r="D28" s="9">
        <v>4.0599999999999996</v>
      </c>
      <c r="E28" s="11"/>
      <c r="F28" s="11"/>
      <c r="G28" s="11"/>
      <c r="H28" s="11"/>
      <c r="I28" s="11"/>
      <c r="J28" s="11"/>
      <c r="K28" s="11">
        <f t="shared" ref="K28:L32" si="0">TRUNC(E28+G28+I28, 0)</f>
        <v>0</v>
      </c>
      <c r="L28" s="11">
        <f t="shared" si="0"/>
        <v>0</v>
      </c>
      <c r="M28" s="8" t="s">
        <v>78</v>
      </c>
      <c r="N28" s="2" t="s">
        <v>79</v>
      </c>
      <c r="O28" s="2" t="s">
        <v>52</v>
      </c>
      <c r="P28" s="2" t="s">
        <v>52</v>
      </c>
      <c r="Q28" s="2" t="s">
        <v>75</v>
      </c>
      <c r="R28" s="2" t="s">
        <v>63</v>
      </c>
      <c r="S28" s="2" t="s">
        <v>64</v>
      </c>
      <c r="T28" s="2" t="s">
        <v>64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80</v>
      </c>
      <c r="AV28" s="3">
        <v>51</v>
      </c>
    </row>
    <row r="29" spans="1:48" ht="30" customHeight="1" x14ac:dyDescent="0.3">
      <c r="A29" s="8" t="s">
        <v>81</v>
      </c>
      <c r="B29" s="8" t="s">
        <v>82</v>
      </c>
      <c r="C29" s="8" t="s">
        <v>68</v>
      </c>
      <c r="D29" s="9">
        <v>11.34</v>
      </c>
      <c r="E29" s="11"/>
      <c r="F29" s="11"/>
      <c r="G29" s="11"/>
      <c r="H29" s="11"/>
      <c r="I29" s="11"/>
      <c r="J29" s="11"/>
      <c r="K29" s="11">
        <f t="shared" si="0"/>
        <v>0</v>
      </c>
      <c r="L29" s="11">
        <f t="shared" si="0"/>
        <v>0</v>
      </c>
      <c r="M29" s="8" t="s">
        <v>83</v>
      </c>
      <c r="N29" s="2" t="s">
        <v>84</v>
      </c>
      <c r="O29" s="2" t="s">
        <v>52</v>
      </c>
      <c r="P29" s="2" t="s">
        <v>52</v>
      </c>
      <c r="Q29" s="2" t="s">
        <v>75</v>
      </c>
      <c r="R29" s="2" t="s">
        <v>63</v>
      </c>
      <c r="S29" s="2" t="s">
        <v>64</v>
      </c>
      <c r="T29" s="2" t="s">
        <v>64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85</v>
      </c>
      <c r="AV29" s="3">
        <v>8</v>
      </c>
    </row>
    <row r="30" spans="1:48" ht="30" customHeight="1" x14ac:dyDescent="0.3">
      <c r="A30" s="8" t="s">
        <v>86</v>
      </c>
      <c r="B30" s="8" t="s">
        <v>87</v>
      </c>
      <c r="C30" s="8" t="s">
        <v>68</v>
      </c>
      <c r="D30" s="9">
        <v>0.24</v>
      </c>
      <c r="E30" s="11"/>
      <c r="F30" s="11"/>
      <c r="G30" s="11"/>
      <c r="H30" s="11"/>
      <c r="I30" s="11"/>
      <c r="J30" s="11"/>
      <c r="K30" s="11">
        <f t="shared" si="0"/>
        <v>0</v>
      </c>
      <c r="L30" s="11">
        <f t="shared" si="0"/>
        <v>0</v>
      </c>
      <c r="M30" s="8" t="s">
        <v>88</v>
      </c>
      <c r="N30" s="2" t="s">
        <v>89</v>
      </c>
      <c r="O30" s="2" t="s">
        <v>52</v>
      </c>
      <c r="P30" s="2" t="s">
        <v>52</v>
      </c>
      <c r="Q30" s="2" t="s">
        <v>75</v>
      </c>
      <c r="R30" s="2" t="s">
        <v>63</v>
      </c>
      <c r="S30" s="2" t="s">
        <v>64</v>
      </c>
      <c r="T30" s="2" t="s">
        <v>64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90</v>
      </c>
      <c r="AV30" s="3">
        <v>9</v>
      </c>
    </row>
    <row r="31" spans="1:48" ht="30" customHeight="1" x14ac:dyDescent="0.3">
      <c r="A31" s="8" t="s">
        <v>91</v>
      </c>
      <c r="B31" s="8" t="s">
        <v>92</v>
      </c>
      <c r="C31" s="8" t="s">
        <v>93</v>
      </c>
      <c r="D31" s="9">
        <v>5.15</v>
      </c>
      <c r="E31" s="11"/>
      <c r="F31" s="11"/>
      <c r="G31" s="11"/>
      <c r="H31" s="11"/>
      <c r="I31" s="11"/>
      <c r="J31" s="11"/>
      <c r="K31" s="11">
        <f t="shared" si="0"/>
        <v>0</v>
      </c>
      <c r="L31" s="11">
        <f t="shared" si="0"/>
        <v>0</v>
      </c>
      <c r="M31" s="8" t="s">
        <v>94</v>
      </c>
      <c r="N31" s="2" t="s">
        <v>95</v>
      </c>
      <c r="O31" s="2" t="s">
        <v>52</v>
      </c>
      <c r="P31" s="2" t="s">
        <v>52</v>
      </c>
      <c r="Q31" s="2" t="s">
        <v>75</v>
      </c>
      <c r="R31" s="2" t="s">
        <v>63</v>
      </c>
      <c r="S31" s="2" t="s">
        <v>64</v>
      </c>
      <c r="T31" s="2" t="s">
        <v>64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96</v>
      </c>
      <c r="AV31" s="3">
        <v>10</v>
      </c>
    </row>
    <row r="32" spans="1:48" ht="30" customHeight="1" x14ac:dyDescent="0.3">
      <c r="A32" s="8" t="s">
        <v>97</v>
      </c>
      <c r="B32" s="8" t="s">
        <v>98</v>
      </c>
      <c r="C32" s="8" t="s">
        <v>68</v>
      </c>
      <c r="D32" s="9">
        <v>35.229999999999997</v>
      </c>
      <c r="E32" s="11"/>
      <c r="F32" s="11"/>
      <c r="G32" s="11"/>
      <c r="H32" s="11"/>
      <c r="I32" s="11"/>
      <c r="J32" s="11"/>
      <c r="K32" s="11">
        <f t="shared" si="0"/>
        <v>0</v>
      </c>
      <c r="L32" s="11">
        <f t="shared" si="0"/>
        <v>0</v>
      </c>
      <c r="M32" s="8" t="s">
        <v>99</v>
      </c>
      <c r="N32" s="2" t="s">
        <v>100</v>
      </c>
      <c r="O32" s="2" t="s">
        <v>52</v>
      </c>
      <c r="P32" s="2" t="s">
        <v>52</v>
      </c>
      <c r="Q32" s="2" t="s">
        <v>75</v>
      </c>
      <c r="R32" s="2" t="s">
        <v>63</v>
      </c>
      <c r="S32" s="2" t="s">
        <v>64</v>
      </c>
      <c r="T32" s="2" t="s">
        <v>64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101</v>
      </c>
      <c r="AV32" s="3">
        <v>11</v>
      </c>
    </row>
    <row r="33" spans="1:13" ht="30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30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30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30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30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30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0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0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0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30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30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30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30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30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30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30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48" ht="30" customHeight="1" x14ac:dyDescent="0.3">
      <c r="A49" s="8" t="s">
        <v>72</v>
      </c>
      <c r="B49" s="9"/>
      <c r="C49" s="9"/>
      <c r="D49" s="9"/>
      <c r="E49" s="9"/>
      <c r="F49" s="11">
        <f>SUM(F28:F48)</f>
        <v>0</v>
      </c>
      <c r="G49" s="9"/>
      <c r="H49" s="11">
        <f>SUM(H28:H48)</f>
        <v>0</v>
      </c>
      <c r="I49" s="9"/>
      <c r="J49" s="11">
        <f>SUM(J28:J48)</f>
        <v>0</v>
      </c>
      <c r="K49" s="9"/>
      <c r="L49" s="11">
        <f>SUM(L28:L48)</f>
        <v>0</v>
      </c>
      <c r="M49" s="9"/>
      <c r="N49" t="s">
        <v>73</v>
      </c>
    </row>
    <row r="50" spans="1:48" ht="30" customHeight="1" x14ac:dyDescent="0.3">
      <c r="A50" s="8" t="s">
        <v>102</v>
      </c>
      <c r="B50" s="8" t="s">
        <v>52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3"/>
      <c r="O50" s="3"/>
      <c r="P50" s="3"/>
      <c r="Q50" s="2" t="s">
        <v>103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spans="1:48" ht="30" customHeight="1" x14ac:dyDescent="0.3">
      <c r="A51" s="8" t="s">
        <v>104</v>
      </c>
      <c r="B51" s="8" t="s">
        <v>105</v>
      </c>
      <c r="C51" s="8" t="s">
        <v>93</v>
      </c>
      <c r="D51" s="9">
        <v>5.3</v>
      </c>
      <c r="E51" s="11"/>
      <c r="F51" s="11"/>
      <c r="G51" s="11"/>
      <c r="H51" s="11"/>
      <c r="I51" s="11"/>
      <c r="J51" s="11"/>
      <c r="K51" s="11">
        <f t="shared" ref="K51:L55" si="1">TRUNC(E51+G51+I51, 0)</f>
        <v>0</v>
      </c>
      <c r="L51" s="11">
        <f t="shared" si="1"/>
        <v>0</v>
      </c>
      <c r="M51" s="8" t="s">
        <v>106</v>
      </c>
      <c r="N51" s="2" t="s">
        <v>107</v>
      </c>
      <c r="O51" s="2" t="s">
        <v>52</v>
      </c>
      <c r="P51" s="2" t="s">
        <v>52</v>
      </c>
      <c r="Q51" s="2" t="s">
        <v>103</v>
      </c>
      <c r="R51" s="2" t="s">
        <v>63</v>
      </c>
      <c r="S51" s="2" t="s">
        <v>64</v>
      </c>
      <c r="T51" s="2" t="s">
        <v>64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108</v>
      </c>
      <c r="AV51" s="3">
        <v>14</v>
      </c>
    </row>
    <row r="52" spans="1:48" ht="30" customHeight="1" x14ac:dyDescent="0.3">
      <c r="A52" s="8" t="s">
        <v>109</v>
      </c>
      <c r="B52" s="8" t="s">
        <v>110</v>
      </c>
      <c r="C52" s="8" t="s">
        <v>68</v>
      </c>
      <c r="D52" s="9">
        <v>35.229999999999997</v>
      </c>
      <c r="E52" s="11"/>
      <c r="F52" s="11"/>
      <c r="G52" s="11"/>
      <c r="H52" s="11"/>
      <c r="I52" s="11"/>
      <c r="J52" s="11"/>
      <c r="K52" s="11">
        <f t="shared" si="1"/>
        <v>0</v>
      </c>
      <c r="L52" s="11">
        <f t="shared" si="1"/>
        <v>0</v>
      </c>
      <c r="M52" s="8" t="s">
        <v>111</v>
      </c>
      <c r="N52" s="2" t="s">
        <v>112</v>
      </c>
      <c r="O52" s="2" t="s">
        <v>52</v>
      </c>
      <c r="P52" s="2" t="s">
        <v>52</v>
      </c>
      <c r="Q52" s="2" t="s">
        <v>103</v>
      </c>
      <c r="R52" s="2" t="s">
        <v>63</v>
      </c>
      <c r="S52" s="2" t="s">
        <v>64</v>
      </c>
      <c r="T52" s="2" t="s">
        <v>64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113</v>
      </c>
      <c r="AV52" s="3">
        <v>50</v>
      </c>
    </row>
    <row r="53" spans="1:48" ht="30" customHeight="1" x14ac:dyDescent="0.3">
      <c r="A53" s="8" t="s">
        <v>114</v>
      </c>
      <c r="B53" s="8" t="s">
        <v>115</v>
      </c>
      <c r="C53" s="8" t="s">
        <v>116</v>
      </c>
      <c r="D53" s="9">
        <v>2</v>
      </c>
      <c r="E53" s="11"/>
      <c r="F53" s="11"/>
      <c r="G53" s="11"/>
      <c r="H53" s="11"/>
      <c r="I53" s="11"/>
      <c r="J53" s="11"/>
      <c r="K53" s="11">
        <f t="shared" si="1"/>
        <v>0</v>
      </c>
      <c r="L53" s="11">
        <f t="shared" si="1"/>
        <v>0</v>
      </c>
      <c r="M53" s="8" t="s">
        <v>117</v>
      </c>
      <c r="N53" s="2" t="s">
        <v>118</v>
      </c>
      <c r="O53" s="2" t="s">
        <v>52</v>
      </c>
      <c r="P53" s="2" t="s">
        <v>52</v>
      </c>
      <c r="Q53" s="2" t="s">
        <v>103</v>
      </c>
      <c r="R53" s="2" t="s">
        <v>63</v>
      </c>
      <c r="S53" s="2" t="s">
        <v>64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119</v>
      </c>
      <c r="AV53" s="3">
        <v>16</v>
      </c>
    </row>
    <row r="54" spans="1:48" ht="30" customHeight="1" x14ac:dyDescent="0.3">
      <c r="A54" s="8" t="s">
        <v>120</v>
      </c>
      <c r="B54" s="8" t="s">
        <v>121</v>
      </c>
      <c r="C54" s="8" t="s">
        <v>93</v>
      </c>
      <c r="D54" s="9">
        <v>5.23</v>
      </c>
      <c r="E54" s="11"/>
      <c r="F54" s="11"/>
      <c r="G54" s="11"/>
      <c r="H54" s="11"/>
      <c r="I54" s="11"/>
      <c r="J54" s="11"/>
      <c r="K54" s="11">
        <f t="shared" si="1"/>
        <v>0</v>
      </c>
      <c r="L54" s="11">
        <f t="shared" si="1"/>
        <v>0</v>
      </c>
      <c r="M54" s="8" t="s">
        <v>122</v>
      </c>
      <c r="N54" s="2" t="s">
        <v>123</v>
      </c>
      <c r="O54" s="2" t="s">
        <v>52</v>
      </c>
      <c r="P54" s="2" t="s">
        <v>52</v>
      </c>
      <c r="Q54" s="2" t="s">
        <v>103</v>
      </c>
      <c r="R54" s="2" t="s">
        <v>63</v>
      </c>
      <c r="S54" s="2" t="s">
        <v>64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124</v>
      </c>
      <c r="AV54" s="3">
        <v>54</v>
      </c>
    </row>
    <row r="55" spans="1:48" ht="30" customHeight="1" x14ac:dyDescent="0.3">
      <c r="A55" s="8" t="s">
        <v>125</v>
      </c>
      <c r="B55" s="8" t="s">
        <v>126</v>
      </c>
      <c r="C55" s="8" t="s">
        <v>93</v>
      </c>
      <c r="D55" s="9">
        <v>43.92</v>
      </c>
      <c r="E55" s="11"/>
      <c r="F55" s="11"/>
      <c r="G55" s="11"/>
      <c r="H55" s="11"/>
      <c r="I55" s="11"/>
      <c r="J55" s="11"/>
      <c r="K55" s="11">
        <f t="shared" si="1"/>
        <v>0</v>
      </c>
      <c r="L55" s="11">
        <f t="shared" si="1"/>
        <v>0</v>
      </c>
      <c r="M55" s="8" t="s">
        <v>127</v>
      </c>
      <c r="N55" s="2" t="s">
        <v>128</v>
      </c>
      <c r="O55" s="2" t="s">
        <v>52</v>
      </c>
      <c r="P55" s="2" t="s">
        <v>52</v>
      </c>
      <c r="Q55" s="2" t="s">
        <v>103</v>
      </c>
      <c r="R55" s="2" t="s">
        <v>63</v>
      </c>
      <c r="S55" s="2" t="s">
        <v>64</v>
      </c>
      <c r="T55" s="2" t="s">
        <v>64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129</v>
      </c>
      <c r="AV55" s="3">
        <v>17</v>
      </c>
    </row>
    <row r="56" spans="1:48" ht="30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48" ht="30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48" ht="30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48" ht="30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48" ht="30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48" ht="30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48" ht="30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48" ht="30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48" ht="30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48" ht="30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48" ht="30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48" ht="30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48" ht="30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48" ht="30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48" ht="30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48" ht="30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48" ht="30" customHeight="1" x14ac:dyDescent="0.3">
      <c r="A72" s="8" t="s">
        <v>72</v>
      </c>
      <c r="B72" s="9"/>
      <c r="C72" s="9"/>
      <c r="D72" s="9"/>
      <c r="E72" s="9"/>
      <c r="F72" s="11">
        <f>SUM(F51:F71)</f>
        <v>0</v>
      </c>
      <c r="G72" s="9"/>
      <c r="H72" s="11">
        <f>SUM(H51:H71)</f>
        <v>0</v>
      </c>
      <c r="I72" s="9"/>
      <c r="J72" s="11">
        <f>SUM(J51:J71)</f>
        <v>0</v>
      </c>
      <c r="K72" s="9"/>
      <c r="L72" s="11">
        <f>SUM(L51:L71)</f>
        <v>0</v>
      </c>
      <c r="M72" s="9"/>
      <c r="N72" t="s">
        <v>73</v>
      </c>
    </row>
    <row r="73" spans="1:48" ht="30" customHeight="1" x14ac:dyDescent="0.3">
      <c r="A73" s="8" t="s">
        <v>130</v>
      </c>
      <c r="B73" s="8" t="s">
        <v>52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3"/>
      <c r="O73" s="3"/>
      <c r="P73" s="3"/>
      <c r="Q73" s="2" t="s">
        <v>131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1:48" ht="30" customHeight="1" x14ac:dyDescent="0.3">
      <c r="A74" s="8" t="s">
        <v>132</v>
      </c>
      <c r="B74" s="8" t="s">
        <v>133</v>
      </c>
      <c r="C74" s="8" t="s">
        <v>134</v>
      </c>
      <c r="D74" s="9">
        <v>1</v>
      </c>
      <c r="E74" s="11"/>
      <c r="F74" s="11"/>
      <c r="G74" s="11"/>
      <c r="H74" s="11"/>
      <c r="I74" s="11"/>
      <c r="J74" s="11"/>
      <c r="K74" s="11">
        <f t="shared" ref="K74:L79" si="2">TRUNC(E74+G74+I74, 0)</f>
        <v>0</v>
      </c>
      <c r="L74" s="11">
        <f t="shared" si="2"/>
        <v>0</v>
      </c>
      <c r="M74" s="8" t="s">
        <v>135</v>
      </c>
      <c r="N74" s="2" t="s">
        <v>136</v>
      </c>
      <c r="O74" s="2" t="s">
        <v>52</v>
      </c>
      <c r="P74" s="2" t="s">
        <v>52</v>
      </c>
      <c r="Q74" s="2" t="s">
        <v>131</v>
      </c>
      <c r="R74" s="2" t="s">
        <v>63</v>
      </c>
      <c r="S74" s="2" t="s">
        <v>64</v>
      </c>
      <c r="T74" s="2" t="s">
        <v>64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137</v>
      </c>
      <c r="AV74" s="3">
        <v>61</v>
      </c>
    </row>
    <row r="75" spans="1:48" ht="30" customHeight="1" x14ac:dyDescent="0.3">
      <c r="A75" s="8" t="s">
        <v>138</v>
      </c>
      <c r="B75" s="8" t="s">
        <v>139</v>
      </c>
      <c r="C75" s="8" t="s">
        <v>134</v>
      </c>
      <c r="D75" s="9">
        <v>1</v>
      </c>
      <c r="E75" s="11"/>
      <c r="F75" s="11"/>
      <c r="G75" s="11"/>
      <c r="H75" s="11"/>
      <c r="I75" s="11"/>
      <c r="J75" s="11"/>
      <c r="K75" s="11">
        <f t="shared" si="2"/>
        <v>0</v>
      </c>
      <c r="L75" s="11">
        <f t="shared" si="2"/>
        <v>0</v>
      </c>
      <c r="M75" s="8" t="s">
        <v>140</v>
      </c>
      <c r="N75" s="2" t="s">
        <v>141</v>
      </c>
      <c r="O75" s="2" t="s">
        <v>52</v>
      </c>
      <c r="P75" s="2" t="s">
        <v>52</v>
      </c>
      <c r="Q75" s="2" t="s">
        <v>131</v>
      </c>
      <c r="R75" s="2" t="s">
        <v>63</v>
      </c>
      <c r="S75" s="2" t="s">
        <v>64</v>
      </c>
      <c r="T75" s="2" t="s">
        <v>64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142</v>
      </c>
      <c r="AV75" s="3">
        <v>22</v>
      </c>
    </row>
    <row r="76" spans="1:48" ht="30" customHeight="1" x14ac:dyDescent="0.3">
      <c r="A76" s="8" t="s">
        <v>143</v>
      </c>
      <c r="B76" s="8" t="s">
        <v>144</v>
      </c>
      <c r="C76" s="8" t="s">
        <v>134</v>
      </c>
      <c r="D76" s="9">
        <v>1</v>
      </c>
      <c r="E76" s="11"/>
      <c r="F76" s="11"/>
      <c r="G76" s="11"/>
      <c r="H76" s="11"/>
      <c r="I76" s="11"/>
      <c r="J76" s="11"/>
      <c r="K76" s="11">
        <f t="shared" si="2"/>
        <v>0</v>
      </c>
      <c r="L76" s="11">
        <f t="shared" si="2"/>
        <v>0</v>
      </c>
      <c r="M76" s="8" t="s">
        <v>145</v>
      </c>
      <c r="N76" s="2" t="s">
        <v>146</v>
      </c>
      <c r="O76" s="2" t="s">
        <v>52</v>
      </c>
      <c r="P76" s="2" t="s">
        <v>52</v>
      </c>
      <c r="Q76" s="2" t="s">
        <v>131</v>
      </c>
      <c r="R76" s="2" t="s">
        <v>63</v>
      </c>
      <c r="S76" s="2" t="s">
        <v>64</v>
      </c>
      <c r="T76" s="2" t="s">
        <v>64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52</v>
      </c>
      <c r="AS76" s="2" t="s">
        <v>52</v>
      </c>
      <c r="AT76" s="3"/>
      <c r="AU76" s="2" t="s">
        <v>147</v>
      </c>
      <c r="AV76" s="3">
        <v>23</v>
      </c>
    </row>
    <row r="77" spans="1:48" ht="30" customHeight="1" x14ac:dyDescent="0.3">
      <c r="A77" s="8" t="s">
        <v>148</v>
      </c>
      <c r="B77" s="8" t="s">
        <v>149</v>
      </c>
      <c r="C77" s="8" t="s">
        <v>134</v>
      </c>
      <c r="D77" s="9">
        <v>1</v>
      </c>
      <c r="E77" s="11"/>
      <c r="F77" s="11"/>
      <c r="G77" s="11"/>
      <c r="H77" s="11"/>
      <c r="I77" s="11"/>
      <c r="J77" s="11"/>
      <c r="K77" s="11">
        <f t="shared" si="2"/>
        <v>0</v>
      </c>
      <c r="L77" s="11">
        <f t="shared" si="2"/>
        <v>0</v>
      </c>
      <c r="M77" s="8" t="s">
        <v>150</v>
      </c>
      <c r="N77" s="2" t="s">
        <v>151</v>
      </c>
      <c r="O77" s="2" t="s">
        <v>52</v>
      </c>
      <c r="P77" s="2" t="s">
        <v>52</v>
      </c>
      <c r="Q77" s="2" t="s">
        <v>131</v>
      </c>
      <c r="R77" s="2" t="s">
        <v>63</v>
      </c>
      <c r="S77" s="2" t="s">
        <v>64</v>
      </c>
      <c r="T77" s="2" t="s">
        <v>64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152</v>
      </c>
      <c r="AV77" s="3">
        <v>24</v>
      </c>
    </row>
    <row r="78" spans="1:48" ht="30" customHeight="1" x14ac:dyDescent="0.3">
      <c r="A78" s="8" t="s">
        <v>153</v>
      </c>
      <c r="B78" s="8" t="s">
        <v>149</v>
      </c>
      <c r="C78" s="8" t="s">
        <v>134</v>
      </c>
      <c r="D78" s="9">
        <v>1</v>
      </c>
      <c r="E78" s="11"/>
      <c r="F78" s="11"/>
      <c r="G78" s="11"/>
      <c r="H78" s="11"/>
      <c r="I78" s="11"/>
      <c r="J78" s="11"/>
      <c r="K78" s="11">
        <f t="shared" si="2"/>
        <v>0</v>
      </c>
      <c r="L78" s="11">
        <f t="shared" si="2"/>
        <v>0</v>
      </c>
      <c r="M78" s="8" t="s">
        <v>154</v>
      </c>
      <c r="N78" s="2" t="s">
        <v>155</v>
      </c>
      <c r="O78" s="2" t="s">
        <v>52</v>
      </c>
      <c r="P78" s="2" t="s">
        <v>52</v>
      </c>
      <c r="Q78" s="2" t="s">
        <v>131</v>
      </c>
      <c r="R78" s="2" t="s">
        <v>63</v>
      </c>
      <c r="S78" s="2" t="s">
        <v>64</v>
      </c>
      <c r="T78" s="2" t="s">
        <v>64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156</v>
      </c>
      <c r="AV78" s="3">
        <v>25</v>
      </c>
    </row>
    <row r="79" spans="1:48" ht="30" customHeight="1" x14ac:dyDescent="0.3">
      <c r="A79" s="8" t="s">
        <v>157</v>
      </c>
      <c r="B79" s="8" t="s">
        <v>158</v>
      </c>
      <c r="C79" s="8" t="s">
        <v>134</v>
      </c>
      <c r="D79" s="9">
        <v>1</v>
      </c>
      <c r="E79" s="11"/>
      <c r="F79" s="11"/>
      <c r="G79" s="11"/>
      <c r="H79" s="11"/>
      <c r="I79" s="11"/>
      <c r="J79" s="11"/>
      <c r="K79" s="11">
        <f t="shared" si="2"/>
        <v>0</v>
      </c>
      <c r="L79" s="11">
        <f t="shared" si="2"/>
        <v>0</v>
      </c>
      <c r="M79" s="8" t="s">
        <v>159</v>
      </c>
      <c r="N79" s="2" t="s">
        <v>160</v>
      </c>
      <c r="O79" s="2" t="s">
        <v>52</v>
      </c>
      <c r="P79" s="2" t="s">
        <v>52</v>
      </c>
      <c r="Q79" s="2" t="s">
        <v>131</v>
      </c>
      <c r="R79" s="2" t="s">
        <v>63</v>
      </c>
      <c r="S79" s="2" t="s">
        <v>64</v>
      </c>
      <c r="T79" s="2" t="s">
        <v>64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161</v>
      </c>
      <c r="AV79" s="3">
        <v>62</v>
      </c>
    </row>
    <row r="80" spans="1:48" ht="30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48" ht="30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48" ht="30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48" ht="30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48" ht="30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48" ht="30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48" ht="30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48" ht="30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48" ht="30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48" ht="30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48" ht="30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48" ht="30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48" ht="30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48" ht="30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48" ht="30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48" ht="30" customHeight="1" x14ac:dyDescent="0.3">
      <c r="A95" s="8" t="s">
        <v>72</v>
      </c>
      <c r="B95" s="9"/>
      <c r="C95" s="9"/>
      <c r="D95" s="9"/>
      <c r="E95" s="9"/>
      <c r="F95" s="11">
        <f>SUM(F74:F94)</f>
        <v>0</v>
      </c>
      <c r="G95" s="9"/>
      <c r="H95" s="11">
        <f>SUM(H74:H94)</f>
        <v>0</v>
      </c>
      <c r="I95" s="9"/>
      <c r="J95" s="11">
        <f>SUM(J74:J94)</f>
        <v>0</v>
      </c>
      <c r="K95" s="9"/>
      <c r="L95" s="11">
        <f>SUM(L74:L94)</f>
        <v>0</v>
      </c>
      <c r="M95" s="9"/>
      <c r="N95" t="s">
        <v>73</v>
      </c>
    </row>
    <row r="96" spans="1:48" ht="30" customHeight="1" x14ac:dyDescent="0.3">
      <c r="A96" s="8" t="s">
        <v>162</v>
      </c>
      <c r="B96" s="8" t="s">
        <v>52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3"/>
      <c r="O96" s="3"/>
      <c r="P96" s="3"/>
      <c r="Q96" s="2" t="s">
        <v>163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spans="1:48" ht="30" customHeight="1" x14ac:dyDescent="0.3">
      <c r="A97" s="8" t="s">
        <v>164</v>
      </c>
      <c r="B97" s="8" t="s">
        <v>165</v>
      </c>
      <c r="C97" s="8" t="s">
        <v>68</v>
      </c>
      <c r="D97" s="9">
        <v>19.559999999999999</v>
      </c>
      <c r="E97" s="11"/>
      <c r="F97" s="11"/>
      <c r="G97" s="11"/>
      <c r="H97" s="11"/>
      <c r="I97" s="11"/>
      <c r="J97" s="11"/>
      <c r="K97" s="11">
        <f t="shared" ref="K97:L99" si="3">TRUNC(E97+G97+I97, 0)</f>
        <v>0</v>
      </c>
      <c r="L97" s="11">
        <f t="shared" si="3"/>
        <v>0</v>
      </c>
      <c r="M97" s="8" t="s">
        <v>166</v>
      </c>
      <c r="N97" s="2" t="s">
        <v>167</v>
      </c>
      <c r="O97" s="2" t="s">
        <v>52</v>
      </c>
      <c r="P97" s="2" t="s">
        <v>52</v>
      </c>
      <c r="Q97" s="2" t="s">
        <v>163</v>
      </c>
      <c r="R97" s="2" t="s">
        <v>63</v>
      </c>
      <c r="S97" s="2" t="s">
        <v>64</v>
      </c>
      <c r="T97" s="2" t="s">
        <v>64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168</v>
      </c>
      <c r="AV97" s="3">
        <v>30</v>
      </c>
    </row>
    <row r="98" spans="1:48" ht="30" customHeight="1" x14ac:dyDescent="0.3">
      <c r="A98" s="8" t="s">
        <v>169</v>
      </c>
      <c r="B98" s="8" t="s">
        <v>165</v>
      </c>
      <c r="C98" s="8" t="s">
        <v>68</v>
      </c>
      <c r="D98" s="9">
        <v>41.8</v>
      </c>
      <c r="E98" s="11"/>
      <c r="F98" s="11"/>
      <c r="G98" s="11"/>
      <c r="H98" s="11"/>
      <c r="I98" s="11"/>
      <c r="J98" s="11"/>
      <c r="K98" s="11">
        <f t="shared" si="3"/>
        <v>0</v>
      </c>
      <c r="L98" s="11">
        <f t="shared" si="3"/>
        <v>0</v>
      </c>
      <c r="M98" s="8" t="s">
        <v>170</v>
      </c>
      <c r="N98" s="2" t="s">
        <v>171</v>
      </c>
      <c r="O98" s="2" t="s">
        <v>52</v>
      </c>
      <c r="P98" s="2" t="s">
        <v>52</v>
      </c>
      <c r="Q98" s="2" t="s">
        <v>163</v>
      </c>
      <c r="R98" s="2" t="s">
        <v>63</v>
      </c>
      <c r="S98" s="2" t="s">
        <v>64</v>
      </c>
      <c r="T98" s="2" t="s">
        <v>64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172</v>
      </c>
      <c r="AV98" s="3">
        <v>31</v>
      </c>
    </row>
    <row r="99" spans="1:48" ht="30" customHeight="1" x14ac:dyDescent="0.3">
      <c r="A99" s="8" t="s">
        <v>164</v>
      </c>
      <c r="B99" s="8" t="s">
        <v>173</v>
      </c>
      <c r="C99" s="8" t="s">
        <v>68</v>
      </c>
      <c r="D99" s="9">
        <v>35.229999999999997</v>
      </c>
      <c r="E99" s="11"/>
      <c r="F99" s="11"/>
      <c r="G99" s="11"/>
      <c r="H99" s="11"/>
      <c r="I99" s="11"/>
      <c r="J99" s="11"/>
      <c r="K99" s="11">
        <f t="shared" si="3"/>
        <v>0</v>
      </c>
      <c r="L99" s="11">
        <f t="shared" si="3"/>
        <v>0</v>
      </c>
      <c r="M99" s="8" t="s">
        <v>174</v>
      </c>
      <c r="N99" s="2" t="s">
        <v>175</v>
      </c>
      <c r="O99" s="2" t="s">
        <v>52</v>
      </c>
      <c r="P99" s="2" t="s">
        <v>52</v>
      </c>
      <c r="Q99" s="2" t="s">
        <v>163</v>
      </c>
      <c r="R99" s="2" t="s">
        <v>63</v>
      </c>
      <c r="S99" s="2" t="s">
        <v>64</v>
      </c>
      <c r="T99" s="2" t="s">
        <v>64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52</v>
      </c>
      <c r="AS99" s="2" t="s">
        <v>52</v>
      </c>
      <c r="AT99" s="3"/>
      <c r="AU99" s="2" t="s">
        <v>176</v>
      </c>
      <c r="AV99" s="3">
        <v>32</v>
      </c>
    </row>
    <row r="100" spans="1:48" ht="30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48" ht="30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48" ht="30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48" ht="30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48" ht="30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48" ht="30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48" ht="30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48" ht="30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48" ht="30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48" ht="30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48" ht="30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48" ht="30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48" ht="30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48" ht="30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48" ht="30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48" ht="30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48" ht="30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48" ht="30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48" ht="30" customHeight="1" x14ac:dyDescent="0.3">
      <c r="A118" s="8" t="s">
        <v>72</v>
      </c>
      <c r="B118" s="9"/>
      <c r="C118" s="9"/>
      <c r="D118" s="9"/>
      <c r="E118" s="9"/>
      <c r="F118" s="11">
        <f>SUM(F97:F117)</f>
        <v>0</v>
      </c>
      <c r="G118" s="9"/>
      <c r="H118" s="11">
        <f>SUM(H97:H117)</f>
        <v>0</v>
      </c>
      <c r="I118" s="9"/>
      <c r="J118" s="11">
        <f>SUM(J97:J117)</f>
        <v>0</v>
      </c>
      <c r="K118" s="9"/>
      <c r="L118" s="11">
        <f>SUM(L97:L117)</f>
        <v>0</v>
      </c>
      <c r="M118" s="9"/>
      <c r="N118" t="s">
        <v>73</v>
      </c>
    </row>
    <row r="119" spans="1:48" ht="30" customHeight="1" x14ac:dyDescent="0.3">
      <c r="A119" s="8" t="s">
        <v>177</v>
      </c>
      <c r="B119" s="8" t="s">
        <v>52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3"/>
      <c r="O119" s="3"/>
      <c r="P119" s="3"/>
      <c r="Q119" s="2" t="s">
        <v>178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1:48" ht="30" customHeight="1" x14ac:dyDescent="0.3">
      <c r="A120" s="8" t="s">
        <v>179</v>
      </c>
      <c r="B120" s="8" t="s">
        <v>180</v>
      </c>
      <c r="C120" s="8" t="s">
        <v>68</v>
      </c>
      <c r="D120" s="9">
        <v>43.19</v>
      </c>
      <c r="E120" s="11"/>
      <c r="F120" s="11"/>
      <c r="G120" s="11"/>
      <c r="H120" s="11"/>
      <c r="I120" s="11"/>
      <c r="J120" s="11">
        <f>TRUNC(I120*D120, 0)</f>
        <v>0</v>
      </c>
      <c r="K120" s="11">
        <f t="shared" ref="K120:L124" si="4">TRUNC(E120+G120+I120, 0)</f>
        <v>0</v>
      </c>
      <c r="L120" s="11">
        <f t="shared" si="4"/>
        <v>0</v>
      </c>
      <c r="M120" s="8" t="s">
        <v>181</v>
      </c>
      <c r="N120" s="2" t="s">
        <v>182</v>
      </c>
      <c r="O120" s="2" t="s">
        <v>52</v>
      </c>
      <c r="P120" s="2" t="s">
        <v>52</v>
      </c>
      <c r="Q120" s="2" t="s">
        <v>178</v>
      </c>
      <c r="R120" s="2" t="s">
        <v>63</v>
      </c>
      <c r="S120" s="2" t="s">
        <v>64</v>
      </c>
      <c r="T120" s="2" t="s">
        <v>64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2" t="s">
        <v>52</v>
      </c>
      <c r="AS120" s="2" t="s">
        <v>52</v>
      </c>
      <c r="AT120" s="3"/>
      <c r="AU120" s="2" t="s">
        <v>183</v>
      </c>
      <c r="AV120" s="3">
        <v>56</v>
      </c>
    </row>
    <row r="121" spans="1:48" ht="30" customHeight="1" x14ac:dyDescent="0.3">
      <c r="A121" s="8" t="s">
        <v>184</v>
      </c>
      <c r="B121" s="8" t="s">
        <v>185</v>
      </c>
      <c r="C121" s="8" t="s">
        <v>134</v>
      </c>
      <c r="D121" s="9">
        <v>3</v>
      </c>
      <c r="E121" s="11"/>
      <c r="F121" s="11"/>
      <c r="G121" s="11"/>
      <c r="H121" s="11"/>
      <c r="I121" s="11"/>
      <c r="J121" s="11">
        <f>TRUNC(I121*D121, 0)</f>
        <v>0</v>
      </c>
      <c r="K121" s="11">
        <f t="shared" si="4"/>
        <v>0</v>
      </c>
      <c r="L121" s="11">
        <f t="shared" si="4"/>
        <v>0</v>
      </c>
      <c r="M121" s="8" t="s">
        <v>186</v>
      </c>
      <c r="N121" s="2" t="s">
        <v>187</v>
      </c>
      <c r="O121" s="2" t="s">
        <v>52</v>
      </c>
      <c r="P121" s="2" t="s">
        <v>52</v>
      </c>
      <c r="Q121" s="2" t="s">
        <v>178</v>
      </c>
      <c r="R121" s="2" t="s">
        <v>63</v>
      </c>
      <c r="S121" s="2" t="s">
        <v>64</v>
      </c>
      <c r="T121" s="2" t="s">
        <v>64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52</v>
      </c>
      <c r="AS121" s="2" t="s">
        <v>52</v>
      </c>
      <c r="AT121" s="3"/>
      <c r="AU121" s="2" t="s">
        <v>188</v>
      </c>
      <c r="AV121" s="3">
        <v>57</v>
      </c>
    </row>
    <row r="122" spans="1:48" ht="30" customHeight="1" x14ac:dyDescent="0.3">
      <c r="A122" s="8" t="s">
        <v>189</v>
      </c>
      <c r="B122" s="8" t="s">
        <v>190</v>
      </c>
      <c r="C122" s="8" t="s">
        <v>93</v>
      </c>
      <c r="D122" s="9">
        <v>14.57</v>
      </c>
      <c r="E122" s="11"/>
      <c r="F122" s="11"/>
      <c r="G122" s="11"/>
      <c r="H122" s="11"/>
      <c r="I122" s="11"/>
      <c r="J122" s="11">
        <f>TRUNC(I122*D122, 0)</f>
        <v>0</v>
      </c>
      <c r="K122" s="11">
        <f t="shared" si="4"/>
        <v>0</v>
      </c>
      <c r="L122" s="11">
        <f t="shared" si="4"/>
        <v>0</v>
      </c>
      <c r="M122" s="8" t="s">
        <v>191</v>
      </c>
      <c r="N122" s="2" t="s">
        <v>192</v>
      </c>
      <c r="O122" s="2" t="s">
        <v>52</v>
      </c>
      <c r="P122" s="2" t="s">
        <v>52</v>
      </c>
      <c r="Q122" s="2" t="s">
        <v>178</v>
      </c>
      <c r="R122" s="2" t="s">
        <v>63</v>
      </c>
      <c r="S122" s="2" t="s">
        <v>64</v>
      </c>
      <c r="T122" s="2" t="s">
        <v>64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 t="s">
        <v>52</v>
      </c>
      <c r="AS122" s="2" t="s">
        <v>52</v>
      </c>
      <c r="AT122" s="3"/>
      <c r="AU122" s="2" t="s">
        <v>193</v>
      </c>
      <c r="AV122" s="3">
        <v>58</v>
      </c>
    </row>
    <row r="123" spans="1:48" ht="30" customHeight="1" x14ac:dyDescent="0.3">
      <c r="A123" s="8" t="s">
        <v>189</v>
      </c>
      <c r="B123" s="8" t="s">
        <v>194</v>
      </c>
      <c r="C123" s="8" t="s">
        <v>93</v>
      </c>
      <c r="D123" s="9">
        <v>17.57</v>
      </c>
      <c r="E123" s="11"/>
      <c r="F123" s="11"/>
      <c r="G123" s="11"/>
      <c r="H123" s="11"/>
      <c r="I123" s="11"/>
      <c r="J123" s="11">
        <f>TRUNC(I123*D123, 0)</f>
        <v>0</v>
      </c>
      <c r="K123" s="11">
        <f t="shared" si="4"/>
        <v>0</v>
      </c>
      <c r="L123" s="11">
        <f t="shared" si="4"/>
        <v>0</v>
      </c>
      <c r="M123" s="8" t="s">
        <v>195</v>
      </c>
      <c r="N123" s="2" t="s">
        <v>196</v>
      </c>
      <c r="O123" s="2" t="s">
        <v>52</v>
      </c>
      <c r="P123" s="2" t="s">
        <v>52</v>
      </c>
      <c r="Q123" s="2" t="s">
        <v>178</v>
      </c>
      <c r="R123" s="2" t="s">
        <v>63</v>
      </c>
      <c r="S123" s="2" t="s">
        <v>64</v>
      </c>
      <c r="T123" s="2" t="s">
        <v>64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2" t="s">
        <v>52</v>
      </c>
      <c r="AS123" s="2" t="s">
        <v>52</v>
      </c>
      <c r="AT123" s="3"/>
      <c r="AU123" s="2" t="s">
        <v>197</v>
      </c>
      <c r="AV123" s="3">
        <v>59</v>
      </c>
    </row>
    <row r="124" spans="1:48" ht="30" customHeight="1" x14ac:dyDescent="0.3">
      <c r="A124" s="8" t="s">
        <v>189</v>
      </c>
      <c r="B124" s="8" t="s">
        <v>198</v>
      </c>
      <c r="C124" s="8" t="s">
        <v>93</v>
      </c>
      <c r="D124" s="9">
        <v>24.3</v>
      </c>
      <c r="E124" s="11"/>
      <c r="F124" s="11"/>
      <c r="G124" s="11"/>
      <c r="H124" s="11"/>
      <c r="I124" s="11"/>
      <c r="J124" s="11">
        <f>TRUNC(I124*D124, 0)</f>
        <v>0</v>
      </c>
      <c r="K124" s="11">
        <f t="shared" si="4"/>
        <v>0</v>
      </c>
      <c r="L124" s="11">
        <f t="shared" si="4"/>
        <v>0</v>
      </c>
      <c r="M124" s="8" t="s">
        <v>199</v>
      </c>
      <c r="N124" s="2" t="s">
        <v>200</v>
      </c>
      <c r="O124" s="2" t="s">
        <v>52</v>
      </c>
      <c r="P124" s="2" t="s">
        <v>52</v>
      </c>
      <c r="Q124" s="2" t="s">
        <v>178</v>
      </c>
      <c r="R124" s="2" t="s">
        <v>63</v>
      </c>
      <c r="S124" s="2" t="s">
        <v>64</v>
      </c>
      <c r="T124" s="2" t="s">
        <v>64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2" t="s">
        <v>52</v>
      </c>
      <c r="AS124" s="2" t="s">
        <v>52</v>
      </c>
      <c r="AT124" s="3"/>
      <c r="AU124" s="2" t="s">
        <v>201</v>
      </c>
      <c r="AV124" s="3">
        <v>60</v>
      </c>
    </row>
    <row r="125" spans="1:48" ht="30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48" ht="30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48" ht="30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48" ht="30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48" ht="30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48" ht="30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48" ht="30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48" ht="30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48" ht="30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48" ht="30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48" ht="30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48" ht="30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48" ht="30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48" ht="30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48" ht="30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48" ht="30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48" ht="30" customHeight="1" x14ac:dyDescent="0.3">
      <c r="A141" s="8" t="s">
        <v>72</v>
      </c>
      <c r="B141" s="9"/>
      <c r="C141" s="9"/>
      <c r="D141" s="9"/>
      <c r="E141" s="9"/>
      <c r="F141" s="11">
        <f>SUM(F120:F140)</f>
        <v>0</v>
      </c>
      <c r="G141" s="9"/>
      <c r="H141" s="11">
        <f>SUM(H120:H140)</f>
        <v>0</v>
      </c>
      <c r="I141" s="9"/>
      <c r="J141" s="11">
        <f>SUM(J120:J140)</f>
        <v>0</v>
      </c>
      <c r="K141" s="9"/>
      <c r="L141" s="11">
        <f>SUM(L120:L140)</f>
        <v>0</v>
      </c>
      <c r="M141" s="9"/>
      <c r="N141" t="s">
        <v>73</v>
      </c>
    </row>
    <row r="142" spans="1:48" ht="30" customHeight="1" x14ac:dyDescent="0.3">
      <c r="A142" s="8" t="s">
        <v>202</v>
      </c>
      <c r="B142" s="8" t="s">
        <v>52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3"/>
      <c r="Q142" s="2" t="s">
        <v>203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1:48" ht="30" customHeight="1" x14ac:dyDescent="0.3">
      <c r="A143" s="8" t="s">
        <v>204</v>
      </c>
      <c r="B143" s="8" t="s">
        <v>52</v>
      </c>
      <c r="C143" s="8" t="s">
        <v>68</v>
      </c>
      <c r="D143" s="9">
        <v>11.13</v>
      </c>
      <c r="E143" s="11"/>
      <c r="F143" s="11"/>
      <c r="G143" s="11"/>
      <c r="H143" s="11"/>
      <c r="I143" s="11"/>
      <c r="J143" s="11"/>
      <c r="K143" s="11">
        <f t="shared" ref="K143:L149" si="5">TRUNC(E143+G143+I143, 0)</f>
        <v>0</v>
      </c>
      <c r="L143" s="11">
        <f t="shared" si="5"/>
        <v>0</v>
      </c>
      <c r="M143" s="8" t="s">
        <v>205</v>
      </c>
      <c r="N143" s="2" t="s">
        <v>206</v>
      </c>
      <c r="O143" s="2" t="s">
        <v>52</v>
      </c>
      <c r="P143" s="2" t="s">
        <v>52</v>
      </c>
      <c r="Q143" s="2" t="s">
        <v>203</v>
      </c>
      <c r="R143" s="2" t="s">
        <v>63</v>
      </c>
      <c r="S143" s="2" t="s">
        <v>64</v>
      </c>
      <c r="T143" s="2" t="s">
        <v>64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2" t="s">
        <v>52</v>
      </c>
      <c r="AS143" s="2" t="s">
        <v>52</v>
      </c>
      <c r="AT143" s="3"/>
      <c r="AU143" s="2" t="s">
        <v>207</v>
      </c>
      <c r="AV143" s="3">
        <v>34</v>
      </c>
    </row>
    <row r="144" spans="1:48" ht="30" customHeight="1" x14ac:dyDescent="0.3">
      <c r="A144" s="8" t="s">
        <v>208</v>
      </c>
      <c r="B144" s="8" t="s">
        <v>52</v>
      </c>
      <c r="C144" s="8" t="s">
        <v>68</v>
      </c>
      <c r="D144" s="9">
        <v>4.1100000000000003</v>
      </c>
      <c r="E144" s="11"/>
      <c r="F144" s="11"/>
      <c r="G144" s="11"/>
      <c r="H144" s="11"/>
      <c r="I144" s="11"/>
      <c r="J144" s="11"/>
      <c r="K144" s="11">
        <f t="shared" si="5"/>
        <v>0</v>
      </c>
      <c r="L144" s="11">
        <f t="shared" si="5"/>
        <v>0</v>
      </c>
      <c r="M144" s="8" t="s">
        <v>209</v>
      </c>
      <c r="N144" s="2" t="s">
        <v>210</v>
      </c>
      <c r="O144" s="2" t="s">
        <v>52</v>
      </c>
      <c r="P144" s="2" t="s">
        <v>52</v>
      </c>
      <c r="Q144" s="2" t="s">
        <v>203</v>
      </c>
      <c r="R144" s="2" t="s">
        <v>63</v>
      </c>
      <c r="S144" s="2" t="s">
        <v>64</v>
      </c>
      <c r="T144" s="2" t="s">
        <v>64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52</v>
      </c>
      <c r="AS144" s="2" t="s">
        <v>52</v>
      </c>
      <c r="AT144" s="3"/>
      <c r="AU144" s="2" t="s">
        <v>211</v>
      </c>
      <c r="AV144" s="3">
        <v>52</v>
      </c>
    </row>
    <row r="145" spans="1:48" ht="30" customHeight="1" x14ac:dyDescent="0.3">
      <c r="A145" s="8" t="s">
        <v>212</v>
      </c>
      <c r="B145" s="8" t="s">
        <v>52</v>
      </c>
      <c r="C145" s="8" t="s">
        <v>68</v>
      </c>
      <c r="D145" s="9">
        <v>35.229999999999997</v>
      </c>
      <c r="E145" s="11"/>
      <c r="F145" s="11"/>
      <c r="G145" s="11"/>
      <c r="H145" s="11"/>
      <c r="I145" s="11"/>
      <c r="J145" s="11"/>
      <c r="K145" s="11">
        <f t="shared" si="5"/>
        <v>0</v>
      </c>
      <c r="L145" s="11">
        <f t="shared" si="5"/>
        <v>0</v>
      </c>
      <c r="M145" s="8" t="s">
        <v>213</v>
      </c>
      <c r="N145" s="2" t="s">
        <v>214</v>
      </c>
      <c r="O145" s="2" t="s">
        <v>52</v>
      </c>
      <c r="P145" s="2" t="s">
        <v>52</v>
      </c>
      <c r="Q145" s="2" t="s">
        <v>203</v>
      </c>
      <c r="R145" s="2" t="s">
        <v>63</v>
      </c>
      <c r="S145" s="2" t="s">
        <v>64</v>
      </c>
      <c r="T145" s="2" t="s">
        <v>64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 t="s">
        <v>52</v>
      </c>
      <c r="AS145" s="2" t="s">
        <v>52</v>
      </c>
      <c r="AT145" s="3"/>
      <c r="AU145" s="2" t="s">
        <v>215</v>
      </c>
      <c r="AV145" s="3">
        <v>35</v>
      </c>
    </row>
    <row r="146" spans="1:48" ht="30" customHeight="1" x14ac:dyDescent="0.3">
      <c r="A146" s="8" t="s">
        <v>216</v>
      </c>
      <c r="B146" s="8" t="s">
        <v>217</v>
      </c>
      <c r="C146" s="8" t="s">
        <v>68</v>
      </c>
      <c r="D146" s="9">
        <v>6.62</v>
      </c>
      <c r="E146" s="11"/>
      <c r="F146" s="11"/>
      <c r="G146" s="11"/>
      <c r="H146" s="11"/>
      <c r="I146" s="11"/>
      <c r="J146" s="11"/>
      <c r="K146" s="11">
        <f t="shared" si="5"/>
        <v>0</v>
      </c>
      <c r="L146" s="11">
        <f t="shared" si="5"/>
        <v>0</v>
      </c>
      <c r="M146" s="8" t="s">
        <v>218</v>
      </c>
      <c r="N146" s="2" t="s">
        <v>219</v>
      </c>
      <c r="O146" s="2" t="s">
        <v>52</v>
      </c>
      <c r="P146" s="2" t="s">
        <v>52</v>
      </c>
      <c r="Q146" s="2" t="s">
        <v>203</v>
      </c>
      <c r="R146" s="2" t="s">
        <v>63</v>
      </c>
      <c r="S146" s="2" t="s">
        <v>64</v>
      </c>
      <c r="T146" s="2" t="s">
        <v>64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2" t="s">
        <v>52</v>
      </c>
      <c r="AS146" s="2" t="s">
        <v>52</v>
      </c>
      <c r="AT146" s="3"/>
      <c r="AU146" s="2" t="s">
        <v>220</v>
      </c>
      <c r="AV146" s="3">
        <v>36</v>
      </c>
    </row>
    <row r="147" spans="1:48" ht="30" customHeight="1" x14ac:dyDescent="0.3">
      <c r="A147" s="8" t="s">
        <v>216</v>
      </c>
      <c r="B147" s="8" t="s">
        <v>221</v>
      </c>
      <c r="C147" s="8" t="s">
        <v>68</v>
      </c>
      <c r="D147" s="9">
        <v>7.68</v>
      </c>
      <c r="E147" s="11"/>
      <c r="F147" s="11"/>
      <c r="G147" s="11"/>
      <c r="H147" s="11"/>
      <c r="I147" s="11"/>
      <c r="J147" s="11"/>
      <c r="K147" s="11">
        <f t="shared" si="5"/>
        <v>0</v>
      </c>
      <c r="L147" s="11">
        <f t="shared" si="5"/>
        <v>0</v>
      </c>
      <c r="M147" s="8" t="s">
        <v>222</v>
      </c>
      <c r="N147" s="2" t="s">
        <v>223</v>
      </c>
      <c r="O147" s="2" t="s">
        <v>52</v>
      </c>
      <c r="P147" s="2" t="s">
        <v>52</v>
      </c>
      <c r="Q147" s="2" t="s">
        <v>203</v>
      </c>
      <c r="R147" s="2" t="s">
        <v>63</v>
      </c>
      <c r="S147" s="2" t="s">
        <v>64</v>
      </c>
      <c r="T147" s="2" t="s">
        <v>64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2" t="s">
        <v>52</v>
      </c>
      <c r="AS147" s="2" t="s">
        <v>52</v>
      </c>
      <c r="AT147" s="3"/>
      <c r="AU147" s="2" t="s">
        <v>224</v>
      </c>
      <c r="AV147" s="3">
        <v>37</v>
      </c>
    </row>
    <row r="148" spans="1:48" ht="30" customHeight="1" x14ac:dyDescent="0.3">
      <c r="A148" s="8" t="s">
        <v>225</v>
      </c>
      <c r="B148" s="8" t="s">
        <v>226</v>
      </c>
      <c r="C148" s="8" t="s">
        <v>68</v>
      </c>
      <c r="D148" s="9">
        <v>15.59</v>
      </c>
      <c r="E148" s="11"/>
      <c r="F148" s="11"/>
      <c r="G148" s="11"/>
      <c r="H148" s="11"/>
      <c r="I148" s="11"/>
      <c r="J148" s="11"/>
      <c r="K148" s="11">
        <f t="shared" si="5"/>
        <v>0</v>
      </c>
      <c r="L148" s="11">
        <f t="shared" si="5"/>
        <v>0</v>
      </c>
      <c r="M148" s="8" t="s">
        <v>227</v>
      </c>
      <c r="N148" s="2" t="s">
        <v>228</v>
      </c>
      <c r="O148" s="2" t="s">
        <v>52</v>
      </c>
      <c r="P148" s="2" t="s">
        <v>52</v>
      </c>
      <c r="Q148" s="2" t="s">
        <v>203</v>
      </c>
      <c r="R148" s="2" t="s">
        <v>63</v>
      </c>
      <c r="S148" s="2" t="s">
        <v>64</v>
      </c>
      <c r="T148" s="2" t="s">
        <v>64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2" t="s">
        <v>52</v>
      </c>
      <c r="AS148" s="2" t="s">
        <v>52</v>
      </c>
      <c r="AT148" s="3"/>
      <c r="AU148" s="2" t="s">
        <v>229</v>
      </c>
      <c r="AV148" s="3">
        <v>38</v>
      </c>
    </row>
    <row r="149" spans="1:48" ht="30" customHeight="1" x14ac:dyDescent="0.3">
      <c r="A149" s="8" t="s">
        <v>230</v>
      </c>
      <c r="B149" s="8" t="s">
        <v>231</v>
      </c>
      <c r="C149" s="8" t="s">
        <v>68</v>
      </c>
      <c r="D149" s="9">
        <v>19.98</v>
      </c>
      <c r="E149" s="11"/>
      <c r="F149" s="11"/>
      <c r="G149" s="11"/>
      <c r="H149" s="11"/>
      <c r="I149" s="11"/>
      <c r="J149" s="11"/>
      <c r="K149" s="11">
        <f t="shared" si="5"/>
        <v>0</v>
      </c>
      <c r="L149" s="11">
        <f t="shared" si="5"/>
        <v>0</v>
      </c>
      <c r="M149" s="8" t="s">
        <v>232</v>
      </c>
      <c r="N149" s="2" t="s">
        <v>233</v>
      </c>
      <c r="O149" s="2" t="s">
        <v>52</v>
      </c>
      <c r="P149" s="2" t="s">
        <v>52</v>
      </c>
      <c r="Q149" s="2" t="s">
        <v>203</v>
      </c>
      <c r="R149" s="2" t="s">
        <v>63</v>
      </c>
      <c r="S149" s="2" t="s">
        <v>64</v>
      </c>
      <c r="T149" s="2" t="s">
        <v>64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234</v>
      </c>
      <c r="AV149" s="3">
        <v>53</v>
      </c>
    </row>
    <row r="150" spans="1:48" ht="30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48" ht="30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48" ht="30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48" ht="30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48" ht="30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48" ht="30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48" ht="30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48" ht="30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48" ht="30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48" ht="30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48" ht="30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48" ht="30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48" ht="30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48" ht="30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48" ht="30" customHeight="1" x14ac:dyDescent="0.3">
      <c r="A164" s="8" t="s">
        <v>72</v>
      </c>
      <c r="B164" s="9"/>
      <c r="C164" s="9"/>
      <c r="D164" s="9"/>
      <c r="E164" s="9"/>
      <c r="F164" s="11">
        <f>SUM(F143:F163)</f>
        <v>0</v>
      </c>
      <c r="G164" s="9"/>
      <c r="H164" s="11">
        <f>SUM(H143:H163)</f>
        <v>0</v>
      </c>
      <c r="I164" s="9"/>
      <c r="J164" s="11">
        <f>SUM(J143:J163)</f>
        <v>0</v>
      </c>
      <c r="K164" s="9"/>
      <c r="L164" s="11">
        <f>SUM(L143:L163)</f>
        <v>0</v>
      </c>
      <c r="M164" s="9"/>
      <c r="N164" t="s">
        <v>73</v>
      </c>
    </row>
    <row r="165" spans="1:48" ht="30" customHeight="1" x14ac:dyDescent="0.3">
      <c r="A165" s="8" t="s">
        <v>235</v>
      </c>
      <c r="B165" s="8" t="s">
        <v>52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3"/>
      <c r="O165" s="3"/>
      <c r="P165" s="3"/>
      <c r="Q165" s="2" t="s">
        <v>236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spans="1:48" ht="30" customHeight="1" x14ac:dyDescent="0.3">
      <c r="A166" s="8" t="s">
        <v>238</v>
      </c>
      <c r="B166" s="8" t="s">
        <v>239</v>
      </c>
      <c r="C166" s="8" t="s">
        <v>240</v>
      </c>
      <c r="D166" s="9">
        <v>1.79</v>
      </c>
      <c r="E166" s="11"/>
      <c r="F166" s="11"/>
      <c r="G166" s="11"/>
      <c r="H166" s="11"/>
      <c r="I166" s="11"/>
      <c r="J166" s="11"/>
      <c r="K166" s="11">
        <f t="shared" ref="K166:L169" si="6">TRUNC(E166+G166+I166, 0)</f>
        <v>0</v>
      </c>
      <c r="L166" s="11">
        <f t="shared" si="6"/>
        <v>0</v>
      </c>
      <c r="M166" s="8" t="s">
        <v>241</v>
      </c>
      <c r="N166" s="2" t="s">
        <v>242</v>
      </c>
      <c r="O166" s="2" t="s">
        <v>52</v>
      </c>
      <c r="P166" s="2" t="s">
        <v>52</v>
      </c>
      <c r="Q166" s="2" t="s">
        <v>236</v>
      </c>
      <c r="R166" s="2" t="s">
        <v>64</v>
      </c>
      <c r="S166" s="2" t="s">
        <v>64</v>
      </c>
      <c r="T166" s="2" t="s">
        <v>63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243</v>
      </c>
      <c r="AV166" s="3">
        <v>41</v>
      </c>
    </row>
    <row r="167" spans="1:48" ht="30" customHeight="1" x14ac:dyDescent="0.3">
      <c r="A167" s="8" t="s">
        <v>238</v>
      </c>
      <c r="B167" s="8" t="s">
        <v>244</v>
      </c>
      <c r="C167" s="8" t="s">
        <v>240</v>
      </c>
      <c r="D167" s="9">
        <v>0.09</v>
      </c>
      <c r="E167" s="11"/>
      <c r="F167" s="11"/>
      <c r="G167" s="11"/>
      <c r="H167" s="11"/>
      <c r="I167" s="11"/>
      <c r="J167" s="11"/>
      <c r="K167" s="11">
        <f t="shared" si="6"/>
        <v>0</v>
      </c>
      <c r="L167" s="11">
        <f t="shared" si="6"/>
        <v>0</v>
      </c>
      <c r="M167" s="8" t="s">
        <v>245</v>
      </c>
      <c r="N167" s="2" t="s">
        <v>246</v>
      </c>
      <c r="O167" s="2" t="s">
        <v>52</v>
      </c>
      <c r="P167" s="2" t="s">
        <v>52</v>
      </c>
      <c r="Q167" s="2" t="s">
        <v>236</v>
      </c>
      <c r="R167" s="2" t="s">
        <v>64</v>
      </c>
      <c r="S167" s="2" t="s">
        <v>64</v>
      </c>
      <c r="T167" s="2" t="s">
        <v>63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247</v>
      </c>
      <c r="AV167" s="3">
        <v>42</v>
      </c>
    </row>
    <row r="168" spans="1:48" ht="30" customHeight="1" x14ac:dyDescent="0.3">
      <c r="A168" s="8" t="s">
        <v>238</v>
      </c>
      <c r="B168" s="8" t="s">
        <v>248</v>
      </c>
      <c r="C168" s="8" t="s">
        <v>240</v>
      </c>
      <c r="D168" s="9">
        <v>0.26</v>
      </c>
      <c r="E168" s="11"/>
      <c r="F168" s="11"/>
      <c r="G168" s="11"/>
      <c r="H168" s="11"/>
      <c r="I168" s="11"/>
      <c r="J168" s="11"/>
      <c r="K168" s="11">
        <f t="shared" si="6"/>
        <v>0</v>
      </c>
      <c r="L168" s="11">
        <f t="shared" si="6"/>
        <v>0</v>
      </c>
      <c r="M168" s="8" t="s">
        <v>249</v>
      </c>
      <c r="N168" s="2" t="s">
        <v>250</v>
      </c>
      <c r="O168" s="2" t="s">
        <v>52</v>
      </c>
      <c r="P168" s="2" t="s">
        <v>52</v>
      </c>
      <c r="Q168" s="2" t="s">
        <v>236</v>
      </c>
      <c r="R168" s="2" t="s">
        <v>64</v>
      </c>
      <c r="S168" s="2" t="s">
        <v>64</v>
      </c>
      <c r="T168" s="2" t="s">
        <v>63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52</v>
      </c>
      <c r="AS168" s="2" t="s">
        <v>52</v>
      </c>
      <c r="AT168" s="3"/>
      <c r="AU168" s="2" t="s">
        <v>251</v>
      </c>
      <c r="AV168" s="3">
        <v>43</v>
      </c>
    </row>
    <row r="169" spans="1:48" ht="30" customHeight="1" x14ac:dyDescent="0.3">
      <c r="A169" s="8" t="s">
        <v>252</v>
      </c>
      <c r="B169" s="8" t="s">
        <v>253</v>
      </c>
      <c r="C169" s="8" t="s">
        <v>240</v>
      </c>
      <c r="D169" s="9">
        <v>2.14</v>
      </c>
      <c r="E169" s="11"/>
      <c r="F169" s="11"/>
      <c r="G169" s="11"/>
      <c r="H169" s="11"/>
      <c r="I169" s="11"/>
      <c r="J169" s="11"/>
      <c r="K169" s="11">
        <f t="shared" si="6"/>
        <v>0</v>
      </c>
      <c r="L169" s="11">
        <f t="shared" si="6"/>
        <v>0</v>
      </c>
      <c r="M169" s="8" t="s">
        <v>254</v>
      </c>
      <c r="N169" s="2" t="s">
        <v>255</v>
      </c>
      <c r="O169" s="2" t="s">
        <v>52</v>
      </c>
      <c r="P169" s="2" t="s">
        <v>52</v>
      </c>
      <c r="Q169" s="2" t="s">
        <v>236</v>
      </c>
      <c r="R169" s="2" t="s">
        <v>64</v>
      </c>
      <c r="S169" s="2" t="s">
        <v>64</v>
      </c>
      <c r="T169" s="2" t="s">
        <v>63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52</v>
      </c>
      <c r="AS169" s="2" t="s">
        <v>52</v>
      </c>
      <c r="AT169" s="3"/>
      <c r="AU169" s="2" t="s">
        <v>256</v>
      </c>
      <c r="AV169" s="3">
        <v>44</v>
      </c>
    </row>
    <row r="170" spans="1:48" ht="30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48" ht="30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48" ht="30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48" ht="30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48" ht="30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48" ht="30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48" ht="30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48" ht="30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48" ht="30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48" ht="30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48" ht="30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48" ht="30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48" ht="30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48" ht="30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48" ht="30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48" ht="30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48" ht="30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48" ht="30" customHeight="1" x14ac:dyDescent="0.3">
      <c r="A187" s="8" t="s">
        <v>72</v>
      </c>
      <c r="B187" s="9"/>
      <c r="C187" s="9"/>
      <c r="D187" s="9"/>
      <c r="E187" s="9"/>
      <c r="F187" s="11">
        <f>SUM(F166:F186)</f>
        <v>0</v>
      </c>
      <c r="G187" s="9"/>
      <c r="H187" s="11">
        <f>SUM(H166:H186)</f>
        <v>0</v>
      </c>
      <c r="I187" s="9"/>
      <c r="J187" s="11">
        <f>SUM(J166:J186)</f>
        <v>0</v>
      </c>
      <c r="K187" s="9"/>
      <c r="L187" s="11">
        <f>SUM(L166:L186)</f>
        <v>0</v>
      </c>
      <c r="M187" s="9"/>
      <c r="N187" t="s">
        <v>73</v>
      </c>
    </row>
    <row r="188" spans="1:48" ht="30" customHeight="1" x14ac:dyDescent="0.3">
      <c r="A188" s="8" t="s">
        <v>257</v>
      </c>
      <c r="B188" s="8" t="s">
        <v>52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3"/>
      <c r="O188" s="3"/>
      <c r="P188" s="3"/>
      <c r="Q188" s="2" t="s">
        <v>258</v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ht="30" customHeight="1" x14ac:dyDescent="0.3">
      <c r="A189" s="8" t="s">
        <v>260</v>
      </c>
      <c r="B189" s="8" t="s">
        <v>261</v>
      </c>
      <c r="C189" s="8" t="s">
        <v>262</v>
      </c>
      <c r="D189" s="9">
        <v>162.19</v>
      </c>
      <c r="E189" s="11"/>
      <c r="F189" s="11"/>
      <c r="G189" s="11"/>
      <c r="H189" s="11"/>
      <c r="I189" s="11"/>
      <c r="J189" s="11"/>
      <c r="K189" s="11">
        <f>TRUNC(E189+G189+I189, 0)</f>
        <v>0</v>
      </c>
      <c r="L189" s="11">
        <f>TRUNC(F189+H189+J189, 0)</f>
        <v>0</v>
      </c>
      <c r="M189" s="8" t="s">
        <v>263</v>
      </c>
      <c r="N189" s="2" t="s">
        <v>264</v>
      </c>
      <c r="O189" s="2" t="s">
        <v>52</v>
      </c>
      <c r="P189" s="2" t="s">
        <v>52</v>
      </c>
      <c r="Q189" s="2" t="s">
        <v>258</v>
      </c>
      <c r="R189" s="2" t="s">
        <v>64</v>
      </c>
      <c r="S189" s="2" t="s">
        <v>64</v>
      </c>
      <c r="T189" s="2" t="s">
        <v>63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265</v>
      </c>
      <c r="AV189" s="3">
        <v>46</v>
      </c>
    </row>
    <row r="190" spans="1:48" ht="30" customHeight="1" x14ac:dyDescent="0.3">
      <c r="A190" s="8" t="s">
        <v>260</v>
      </c>
      <c r="B190" s="8" t="s">
        <v>266</v>
      </c>
      <c r="C190" s="8" t="s">
        <v>262</v>
      </c>
      <c r="D190" s="9">
        <v>42.28</v>
      </c>
      <c r="E190" s="11"/>
      <c r="F190" s="11"/>
      <c r="G190" s="11"/>
      <c r="H190" s="11"/>
      <c r="I190" s="11"/>
      <c r="J190" s="11"/>
      <c r="K190" s="11">
        <f>TRUNC(E190+G190+I190, 0)</f>
        <v>0</v>
      </c>
      <c r="L190" s="11">
        <f>TRUNC(F190+H190+J190, 0)</f>
        <v>0</v>
      </c>
      <c r="M190" s="8" t="s">
        <v>267</v>
      </c>
      <c r="N190" s="2" t="s">
        <v>268</v>
      </c>
      <c r="O190" s="2" t="s">
        <v>52</v>
      </c>
      <c r="P190" s="2" t="s">
        <v>52</v>
      </c>
      <c r="Q190" s="2" t="s">
        <v>258</v>
      </c>
      <c r="R190" s="2" t="s">
        <v>64</v>
      </c>
      <c r="S190" s="2" t="s">
        <v>64</v>
      </c>
      <c r="T190" s="2" t="s">
        <v>63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269</v>
      </c>
      <c r="AV190" s="3">
        <v>47</v>
      </c>
    </row>
    <row r="191" spans="1:48" ht="30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48" ht="30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ht="30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ht="30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ht="30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ht="30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ht="30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ht="30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ht="30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ht="30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ht="30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ht="30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ht="30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ht="30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ht="30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ht="30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ht="30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ht="30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48" ht="30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48" ht="30" customHeight="1" x14ac:dyDescent="0.3">
      <c r="A210" s="8" t="s">
        <v>72</v>
      </c>
      <c r="B210" s="9"/>
      <c r="C210" s="9"/>
      <c r="D210" s="9"/>
      <c r="E210" s="9"/>
      <c r="F210" s="11">
        <f>SUM(F189:F209)</f>
        <v>0</v>
      </c>
      <c r="G210" s="9"/>
      <c r="H210" s="11">
        <f>SUM(H189:H209)</f>
        <v>0</v>
      </c>
      <c r="I210" s="9"/>
      <c r="J210" s="11">
        <f>SUM(J189:J209)</f>
        <v>0</v>
      </c>
      <c r="K210" s="9"/>
      <c r="L210" s="11">
        <f>SUM(L189:L209)</f>
        <v>0</v>
      </c>
      <c r="M210" s="9"/>
      <c r="N210" t="s">
        <v>73</v>
      </c>
    </row>
    <row r="211" spans="1:48" ht="30" customHeight="1" x14ac:dyDescent="0.3">
      <c r="A211" s="8" t="s">
        <v>272</v>
      </c>
      <c r="B211" s="8" t="s">
        <v>52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3"/>
      <c r="O211" s="3"/>
      <c r="P211" s="3"/>
      <c r="Q211" s="2" t="s">
        <v>273</v>
      </c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spans="1:48" ht="30" customHeight="1" x14ac:dyDescent="0.3">
      <c r="A212" s="8" t="s">
        <v>274</v>
      </c>
      <c r="B212" s="8" t="s">
        <v>52</v>
      </c>
      <c r="C212" s="8" t="s">
        <v>275</v>
      </c>
      <c r="D212" s="9">
        <v>1</v>
      </c>
      <c r="E212" s="11"/>
      <c r="F212" s="11"/>
      <c r="G212" s="11"/>
      <c r="H212" s="11"/>
      <c r="I212" s="11"/>
      <c r="J212" s="11"/>
      <c r="K212" s="11">
        <f>TRUNC(E212+G212+I212, 0)</f>
        <v>0</v>
      </c>
      <c r="L212" s="11">
        <f>TRUNC(F212+H212+J212, 0)</f>
        <v>0</v>
      </c>
      <c r="M212" s="8" t="s">
        <v>276</v>
      </c>
      <c r="N212" s="2" t="s">
        <v>277</v>
      </c>
      <c r="O212" s="2" t="s">
        <v>52</v>
      </c>
      <c r="P212" s="2" t="s">
        <v>52</v>
      </c>
      <c r="Q212" s="2" t="s">
        <v>273</v>
      </c>
      <c r="R212" s="2" t="s">
        <v>64</v>
      </c>
      <c r="S212" s="2" t="s">
        <v>64</v>
      </c>
      <c r="T212" s="2" t="s">
        <v>63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278</v>
      </c>
      <c r="AV212" s="3">
        <v>65</v>
      </c>
    </row>
    <row r="213" spans="1:48" ht="30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48" ht="30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48" ht="30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48" ht="30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48" ht="30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48" ht="30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48" ht="30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48" ht="30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48" ht="30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48" ht="30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48" ht="30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48" ht="30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4" ht="30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4" ht="30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4" ht="30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4" ht="30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4" ht="30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4" ht="30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4" ht="30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4" ht="30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4" ht="30" customHeight="1" x14ac:dyDescent="0.3">
      <c r="A233" s="8" t="s">
        <v>72</v>
      </c>
      <c r="B233" s="9"/>
      <c r="C233" s="9"/>
      <c r="D233" s="9"/>
      <c r="E233" s="9"/>
      <c r="F233" s="11">
        <f>SUM(F212:F232)</f>
        <v>0</v>
      </c>
      <c r="G233" s="9"/>
      <c r="H233" s="11">
        <f>SUM(H212:H232)</f>
        <v>0</v>
      </c>
      <c r="I233" s="9"/>
      <c r="J233" s="11">
        <f>SUM(J212:J232)</f>
        <v>0</v>
      </c>
      <c r="K233" s="9"/>
      <c r="L233" s="11">
        <f>SUM(L212:L232)</f>
        <v>0</v>
      </c>
      <c r="M233" s="9"/>
      <c r="N233" t="s">
        <v>73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86614173228346458" right="0.70866141732283461" top="0.74803149606299213" bottom="0.74803149606299213" header="0.31496062992125984" footer="0.31496062992125984"/>
  <pageSetup paperSize="9" scale="60" fitToHeight="0" orientation="landscape" verticalDpi="0" r:id="rId1"/>
  <rowBreaks count="10" manualBreakCount="10">
    <brk id="26" max="16383" man="1"/>
    <brk id="49" max="16383" man="1"/>
    <brk id="72" max="16383" man="1"/>
    <brk id="95" max="16383" man="1"/>
    <brk id="118" max="16383" man="1"/>
    <brk id="141" max="16383" man="1"/>
    <brk id="164" max="16383" man="1"/>
    <brk id="187" max="16383" man="1"/>
    <brk id="210" max="16383" man="1"/>
    <brk id="2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opLeftCell="B1" workbookViewId="0">
      <selection activeCell="E32" sqref="E32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  <col min="12" max="12" width="20.625" customWidth="1"/>
  </cols>
  <sheetData>
    <row r="1" spans="1:12" ht="30" customHeight="1" x14ac:dyDescent="0.3">
      <c r="A1" s="33" t="s">
        <v>287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30" customHeight="1" x14ac:dyDescent="0.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30" customHeight="1" x14ac:dyDescent="0.3">
      <c r="A3" s="4" t="s">
        <v>279</v>
      </c>
      <c r="B3" s="4" t="s">
        <v>2</v>
      </c>
      <c r="C3" s="4" t="s">
        <v>3</v>
      </c>
      <c r="D3" s="4" t="s">
        <v>4</v>
      </c>
      <c r="E3" s="4" t="s">
        <v>280</v>
      </c>
      <c r="F3" s="4" t="s">
        <v>281</v>
      </c>
      <c r="G3" s="4" t="s">
        <v>282</v>
      </c>
      <c r="H3" s="4" t="s">
        <v>283</v>
      </c>
      <c r="I3" s="4" t="s">
        <v>284</v>
      </c>
      <c r="J3" s="4" t="s">
        <v>288</v>
      </c>
      <c r="K3" s="4" t="s">
        <v>289</v>
      </c>
      <c r="L3" s="4" t="s">
        <v>286</v>
      </c>
    </row>
    <row r="4" spans="1:12" ht="30" customHeight="1" x14ac:dyDescent="0.3">
      <c r="A4" s="8" t="s">
        <v>52</v>
      </c>
      <c r="B4" s="8" t="s">
        <v>52</v>
      </c>
      <c r="C4" s="8" t="s">
        <v>52</v>
      </c>
      <c r="D4" s="8" t="s">
        <v>52</v>
      </c>
      <c r="E4" s="13"/>
      <c r="F4" s="13"/>
      <c r="G4" s="13"/>
      <c r="H4" s="13"/>
      <c r="I4" s="8" t="s">
        <v>52</v>
      </c>
      <c r="J4" s="8" t="s">
        <v>52</v>
      </c>
      <c r="K4" s="8" t="s">
        <v>52</v>
      </c>
      <c r="L4" s="8" t="s">
        <v>52</v>
      </c>
    </row>
  </sheetData>
  <mergeCells count="2">
    <mergeCell ref="A1:L1"/>
    <mergeCell ref="A2:L2"/>
  </mergeCells>
  <phoneticPr fontId="1" type="noConversion"/>
  <pageMargins left="0.86614173228346458" right="0.70866141732283461" top="0.74803149606299213" bottom="0.74803149606299213" header="0.31496062992125984" footer="0.31496062992125984"/>
  <pageSetup paperSize="9" scale="73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workbookViewId="0">
      <selection activeCell="E32" sqref="E32"/>
    </sheetView>
  </sheetViews>
  <sheetFormatPr defaultRowHeight="16.5" x14ac:dyDescent="0.3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</cols>
  <sheetData>
    <row r="1" spans="1:12" ht="30" customHeight="1" x14ac:dyDescent="0.3">
      <c r="A1" s="33" t="s">
        <v>290</v>
      </c>
      <c r="B1" s="33"/>
      <c r="C1" s="33"/>
      <c r="D1" s="33"/>
      <c r="E1" s="33"/>
      <c r="F1" s="33"/>
    </row>
    <row r="2" spans="1:12" ht="30" customHeight="1" x14ac:dyDescent="0.3">
      <c r="A2" s="26" t="s">
        <v>1</v>
      </c>
      <c r="B2" s="26"/>
      <c r="C2" s="26"/>
      <c r="D2" s="26"/>
      <c r="E2" s="26"/>
      <c r="F2" s="26"/>
    </row>
    <row r="3" spans="1:12" ht="30" customHeight="1" x14ac:dyDescent="0.3">
      <c r="A3" s="4" t="s">
        <v>291</v>
      </c>
      <c r="B3" s="4" t="s">
        <v>280</v>
      </c>
      <c r="C3" s="4" t="s">
        <v>281</v>
      </c>
      <c r="D3" s="4" t="s">
        <v>282</v>
      </c>
      <c r="E3" s="4" t="s">
        <v>283</v>
      </c>
      <c r="F3" s="4" t="s">
        <v>288</v>
      </c>
      <c r="G3" s="1" t="s">
        <v>289</v>
      </c>
      <c r="H3" s="1" t="s">
        <v>292</v>
      </c>
      <c r="I3" s="1" t="s">
        <v>293</v>
      </c>
      <c r="J3" s="1" t="s">
        <v>294</v>
      </c>
      <c r="K3" s="1" t="s">
        <v>4</v>
      </c>
      <c r="L3" s="1" t="s">
        <v>5</v>
      </c>
    </row>
    <row r="4" spans="1:12" ht="20.100000000000001" customHeight="1" x14ac:dyDescent="0.3">
      <c r="A4" s="14" t="s">
        <v>295</v>
      </c>
      <c r="B4" s="14"/>
      <c r="C4" s="14"/>
      <c r="D4" s="14"/>
      <c r="E4" s="14"/>
      <c r="F4" s="15" t="s">
        <v>52</v>
      </c>
      <c r="G4" s="1" t="s">
        <v>52</v>
      </c>
      <c r="I4" s="1" t="s">
        <v>52</v>
      </c>
      <c r="J4" s="1" t="s">
        <v>52</v>
      </c>
      <c r="K4" s="1" t="s">
        <v>52</v>
      </c>
    </row>
    <row r="5" spans="1:12" ht="20.100000000000001" customHeight="1" x14ac:dyDescent="0.3">
      <c r="A5" s="16" t="s">
        <v>52</v>
      </c>
      <c r="B5" s="17"/>
      <c r="C5" s="17"/>
      <c r="D5" s="17"/>
      <c r="E5" s="17"/>
      <c r="F5" s="16" t="s">
        <v>52</v>
      </c>
      <c r="G5" s="1" t="s">
        <v>52</v>
      </c>
      <c r="H5" s="1" t="s">
        <v>52</v>
      </c>
      <c r="I5" s="1" t="s">
        <v>52</v>
      </c>
      <c r="J5" s="1" t="s">
        <v>52</v>
      </c>
      <c r="K5" s="1" t="s">
        <v>52</v>
      </c>
    </row>
    <row r="6" spans="1:12" ht="20.100000000000001" customHeight="1" x14ac:dyDescent="0.3">
      <c r="A6" s="18" t="s">
        <v>296</v>
      </c>
      <c r="B6" s="19"/>
      <c r="C6" s="19"/>
      <c r="D6" s="19"/>
      <c r="E6" s="19">
        <v>0</v>
      </c>
      <c r="F6" s="20"/>
    </row>
  </sheetData>
  <mergeCells count="2">
    <mergeCell ref="A1:F1"/>
    <mergeCell ref="A2:F2"/>
  </mergeCells>
  <phoneticPr fontId="1" type="noConversion"/>
  <pageMargins left="0.86614173228346458" right="0.70866141732283461" top="0.74803149606299213" bottom="0.74803149606299213" header="0.31496062992125984" footer="0.31496062992125984"/>
  <pageSetup paperSize="9" scale="8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9</vt:i4>
      </vt:variant>
    </vt:vector>
  </HeadingPairs>
  <TitlesOfParts>
    <vt:vector size="14" baseType="lpstr">
      <vt:lpstr>원가계산서</vt:lpstr>
      <vt:lpstr>공종별집계표</vt:lpstr>
      <vt:lpstr>공종별내역서</vt:lpstr>
      <vt:lpstr>중기단가목록</vt:lpstr>
      <vt:lpstr>중기단가산출서</vt:lpstr>
      <vt:lpstr>공종별내역서!Print_Area</vt:lpstr>
      <vt:lpstr>공종별집계표!Print_Area</vt:lpstr>
      <vt:lpstr>중기단가목록!Print_Area</vt:lpstr>
      <vt:lpstr>중기단가산출서!Print_Area</vt:lpstr>
      <vt:lpstr>공종별내역서!Print_Titles</vt:lpstr>
      <vt:lpstr>공종별집계표!Print_Titles</vt:lpstr>
      <vt:lpstr>원가계산서!Print_Titles</vt:lpstr>
      <vt:lpstr>중기단가목록!Print_Titles</vt:lpstr>
      <vt:lpstr>중기단가산출서!Print_Titles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2023-10-27T02:57:26Z</cp:lastPrinted>
  <dcterms:created xsi:type="dcterms:W3CDTF">2023-10-23T07:54:08Z</dcterms:created>
  <dcterms:modified xsi:type="dcterms:W3CDTF">2023-10-27T08:10:36Z</dcterms:modified>
</cp:coreProperties>
</file>