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원가" sheetId="8" r:id="rId1"/>
    <sheet name="공종별집계표" sheetId="7" state="hidden" r:id="rId2"/>
    <sheet name="공종별내역서" sheetId="6" state="hidden" r:id="rId3"/>
    <sheet name="일위대가목록" sheetId="5" state="hidden" r:id="rId4"/>
    <sheet name="일위대가" sheetId="4" state="hidden" r:id="rId5"/>
    <sheet name="단가대비표" sheetId="3" state="hidden" r:id="rId6"/>
    <sheet name=" 공사설정 " sheetId="2" state="hidden" r:id="rId7"/>
    <sheet name="Sheet1" sheetId="1" state="hidden" r:id="rId8"/>
  </sheets>
  <definedNames>
    <definedName name="_xlnm.Print_Area" localSheetId="2">공종별내역서!$A$1:$M$147</definedName>
    <definedName name="_xlnm.Print_Area" localSheetId="1">공종별집계표!$A$1:$M$27</definedName>
    <definedName name="_xlnm.Print_Area" localSheetId="5">단가대비표!$A$1:$X$116</definedName>
    <definedName name="_xlnm.Print_Area" localSheetId="0">원가!$B$3:$AL$37</definedName>
    <definedName name="_xlnm.Print_Area" localSheetId="4">일위대가!$A$1:$M$414</definedName>
    <definedName name="_xlnm.Print_Area" localSheetId="3">일위대가목록!$A$1:$M$56</definedName>
    <definedName name="_xlnm.Print_Titles" localSheetId="2">공종별내역서!$1:$3</definedName>
    <definedName name="_xlnm.Print_Titles" localSheetId="1">공종별집계표!$1:$4</definedName>
    <definedName name="_xlnm.Print_Titles" localSheetId="5">단가대비표!$1:$4</definedName>
    <definedName name="_xlnm.Print_Titles" localSheetId="4">일위대가!$1:$3</definedName>
    <definedName name="_xlnm.Print_Titles" localSheetId="3">일위대가목록!$1:$3</definedName>
  </definedNames>
  <calcPr calcId="145621"/>
</workbook>
</file>

<file path=xl/calcChain.xml><?xml version="1.0" encoding="utf-8"?>
<calcChain xmlns="http://schemas.openxmlformats.org/spreadsheetml/2006/main">
  <c r="B4" i="8" l="1"/>
  <c r="I117" i="6" l="1"/>
  <c r="J117" i="6" s="1"/>
  <c r="G117" i="6"/>
  <c r="I116" i="6"/>
  <c r="G116" i="6"/>
  <c r="I115" i="6"/>
  <c r="J115" i="6" s="1"/>
  <c r="G115" i="6"/>
  <c r="H115" i="6" s="1"/>
  <c r="I114" i="6"/>
  <c r="J114" i="6" s="1"/>
  <c r="G114" i="6"/>
  <c r="H114" i="6" s="1"/>
  <c r="E114" i="6"/>
  <c r="F114" i="6" s="1"/>
  <c r="I113" i="6"/>
  <c r="J113" i="6" s="1"/>
  <c r="G113" i="6"/>
  <c r="I112" i="6"/>
  <c r="J112" i="6" s="1"/>
  <c r="G112" i="6"/>
  <c r="H112" i="6" s="1"/>
  <c r="I82" i="6"/>
  <c r="J82" i="6" s="1"/>
  <c r="G82" i="6"/>
  <c r="H82" i="6" s="1"/>
  <c r="I81" i="6"/>
  <c r="G81" i="6"/>
  <c r="E81" i="6"/>
  <c r="F81" i="6" s="1"/>
  <c r="I80" i="6"/>
  <c r="G80" i="6"/>
  <c r="I69" i="6"/>
  <c r="G69" i="6"/>
  <c r="I68" i="6"/>
  <c r="G68" i="6"/>
  <c r="H68" i="6" s="1"/>
  <c r="I67" i="6"/>
  <c r="J67" i="6" s="1"/>
  <c r="G67" i="6"/>
  <c r="H67" i="6" s="1"/>
  <c r="E67" i="6"/>
  <c r="F67" i="6" s="1"/>
  <c r="I66" i="6"/>
  <c r="J66" i="6" s="1"/>
  <c r="G66" i="6"/>
  <c r="H66" i="6" s="1"/>
  <c r="I65" i="6"/>
  <c r="G65" i="6"/>
  <c r="I64" i="6"/>
  <c r="J64" i="6" s="1"/>
  <c r="G64" i="6"/>
  <c r="I43" i="6"/>
  <c r="G43" i="6"/>
  <c r="E43" i="6"/>
  <c r="F43" i="6" s="1"/>
  <c r="I42" i="6"/>
  <c r="J42" i="6" s="1"/>
  <c r="G42" i="6"/>
  <c r="H42" i="6" s="1"/>
  <c r="E42" i="6"/>
  <c r="F42" i="6" s="1"/>
  <c r="I41" i="6"/>
  <c r="J41" i="6" s="1"/>
  <c r="G41" i="6"/>
  <c r="H41" i="6" s="1"/>
  <c r="E41" i="6"/>
  <c r="F41" i="6" s="1"/>
  <c r="I40" i="6"/>
  <c r="J40" i="6" s="1"/>
  <c r="G40" i="6"/>
  <c r="H40" i="6" s="1"/>
  <c r="E40" i="6"/>
  <c r="F40" i="6" s="1"/>
  <c r="I39" i="6"/>
  <c r="J39" i="6" s="1"/>
  <c r="G39" i="6"/>
  <c r="I38" i="6"/>
  <c r="G38" i="6"/>
  <c r="H38" i="6" s="1"/>
  <c r="I37" i="6"/>
  <c r="G37" i="6"/>
  <c r="I36" i="6"/>
  <c r="J36" i="6" s="1"/>
  <c r="G36" i="6"/>
  <c r="I35" i="6"/>
  <c r="G35" i="6"/>
  <c r="H35" i="6" s="1"/>
  <c r="I34" i="6"/>
  <c r="G34" i="6"/>
  <c r="H34" i="6" s="1"/>
  <c r="I33" i="6"/>
  <c r="J33" i="6" s="1"/>
  <c r="G33" i="6"/>
  <c r="I412" i="4"/>
  <c r="J412" i="4" s="1"/>
  <c r="G412" i="4"/>
  <c r="E412" i="4"/>
  <c r="F412" i="4" s="1"/>
  <c r="I411" i="4"/>
  <c r="J411" i="4" s="1"/>
  <c r="G411" i="4"/>
  <c r="H411" i="4" s="1"/>
  <c r="E411" i="4"/>
  <c r="F411" i="4" s="1"/>
  <c r="I410" i="4"/>
  <c r="G410" i="4"/>
  <c r="H410" i="4" s="1"/>
  <c r="E410" i="4"/>
  <c r="F410" i="4" s="1"/>
  <c r="I409" i="4"/>
  <c r="J409" i="4" s="1"/>
  <c r="G409" i="4"/>
  <c r="E409" i="4"/>
  <c r="F409" i="4" s="1"/>
  <c r="I408" i="4"/>
  <c r="J408" i="4" s="1"/>
  <c r="G408" i="4"/>
  <c r="H408" i="4" s="1"/>
  <c r="E408" i="4"/>
  <c r="I407" i="4"/>
  <c r="J407" i="4" s="1"/>
  <c r="G407" i="4"/>
  <c r="H407" i="4" s="1"/>
  <c r="E407" i="4"/>
  <c r="F407" i="4" s="1"/>
  <c r="I406" i="4"/>
  <c r="G406" i="4"/>
  <c r="E406" i="4"/>
  <c r="F406" i="4" s="1"/>
  <c r="I405" i="4"/>
  <c r="G405" i="4"/>
  <c r="E405" i="4"/>
  <c r="F405" i="4" s="1"/>
  <c r="I404" i="4"/>
  <c r="J404" i="4" s="1"/>
  <c r="G404" i="4"/>
  <c r="E404" i="4"/>
  <c r="F404" i="4" s="1"/>
  <c r="I403" i="4"/>
  <c r="J403" i="4" s="1"/>
  <c r="G403" i="4"/>
  <c r="H403" i="4" s="1"/>
  <c r="E403" i="4"/>
  <c r="I402" i="4"/>
  <c r="G402" i="4"/>
  <c r="H402" i="4" s="1"/>
  <c r="E402" i="4"/>
  <c r="F402" i="4" s="1"/>
  <c r="I401" i="4"/>
  <c r="J401" i="4" s="1"/>
  <c r="G401" i="4"/>
  <c r="I400" i="4"/>
  <c r="J400" i="4" s="1"/>
  <c r="G400" i="4"/>
  <c r="H400" i="4" s="1"/>
  <c r="I399" i="4"/>
  <c r="J399" i="4" s="1"/>
  <c r="G399" i="4"/>
  <c r="H399" i="4" s="1"/>
  <c r="I398" i="4"/>
  <c r="G398" i="4"/>
  <c r="H398" i="4" s="1"/>
  <c r="E398" i="4"/>
  <c r="I397" i="4"/>
  <c r="J397" i="4" s="1"/>
  <c r="G397" i="4"/>
  <c r="H397" i="4" s="1"/>
  <c r="I396" i="4"/>
  <c r="J396" i="4" s="1"/>
  <c r="G396" i="4"/>
  <c r="H396" i="4" s="1"/>
  <c r="I395" i="4"/>
  <c r="J395" i="4" s="1"/>
  <c r="G395" i="4"/>
  <c r="H395" i="4" s="1"/>
  <c r="I394" i="4"/>
  <c r="J394" i="4" s="1"/>
  <c r="G394" i="4"/>
  <c r="H394" i="4" s="1"/>
  <c r="E394" i="4"/>
  <c r="F394" i="4" s="1"/>
  <c r="I393" i="4"/>
  <c r="J393" i="4" s="1"/>
  <c r="G393" i="4"/>
  <c r="I392" i="4"/>
  <c r="J392" i="4" s="1"/>
  <c r="G392" i="4"/>
  <c r="H392" i="4" s="1"/>
  <c r="I391" i="4"/>
  <c r="J391" i="4" s="1"/>
  <c r="G391" i="4"/>
  <c r="H391" i="4" s="1"/>
  <c r="I390" i="4"/>
  <c r="G390" i="4"/>
  <c r="H390" i="4" s="1"/>
  <c r="E390" i="4"/>
  <c r="F390" i="4" s="1"/>
  <c r="I389" i="4"/>
  <c r="J389" i="4" s="1"/>
  <c r="G389" i="4"/>
  <c r="I388" i="4"/>
  <c r="J388" i="4" s="1"/>
  <c r="G388" i="4"/>
  <c r="I387" i="4"/>
  <c r="G387" i="4"/>
  <c r="H387" i="4" s="1"/>
  <c r="I386" i="4"/>
  <c r="J386" i="4" s="1"/>
  <c r="G386" i="4"/>
  <c r="H386" i="4" s="1"/>
  <c r="E386" i="4"/>
  <c r="F386" i="4" s="1"/>
  <c r="I385" i="4"/>
  <c r="J385" i="4" s="1"/>
  <c r="G385" i="4"/>
  <c r="H385" i="4" s="1"/>
  <c r="I384" i="4"/>
  <c r="J384" i="4" s="1"/>
  <c r="G384" i="4"/>
  <c r="I383" i="4"/>
  <c r="J383" i="4" s="1"/>
  <c r="G383" i="4"/>
  <c r="H383" i="4" s="1"/>
  <c r="I382" i="4"/>
  <c r="J382" i="4" s="1"/>
  <c r="G382" i="4"/>
  <c r="H382" i="4" s="1"/>
  <c r="E382" i="4"/>
  <c r="I381" i="4"/>
  <c r="G381" i="4"/>
  <c r="I380" i="4"/>
  <c r="G380" i="4"/>
  <c r="I379" i="4"/>
  <c r="G379" i="4"/>
  <c r="H379" i="4" s="1"/>
  <c r="I378" i="4"/>
  <c r="J378" i="4" s="1"/>
  <c r="G378" i="4"/>
  <c r="E378" i="4"/>
  <c r="F378" i="4" s="1"/>
  <c r="I373" i="4"/>
  <c r="G373" i="4"/>
  <c r="H373" i="4" s="1"/>
  <c r="E374" i="4" s="1"/>
  <c r="K374" i="4" s="1"/>
  <c r="E373" i="4"/>
  <c r="F373" i="4" s="1"/>
  <c r="I372" i="4"/>
  <c r="J372" i="4" s="1"/>
  <c r="G372" i="4"/>
  <c r="I367" i="4"/>
  <c r="G367" i="4"/>
  <c r="E367" i="4"/>
  <c r="I366" i="4"/>
  <c r="G366" i="4"/>
  <c r="H366" i="4" s="1"/>
  <c r="E366" i="4"/>
  <c r="F366" i="4" s="1"/>
  <c r="I361" i="4"/>
  <c r="J361" i="4" s="1"/>
  <c r="G361" i="4"/>
  <c r="E361" i="4"/>
  <c r="F361" i="4" s="1"/>
  <c r="I360" i="4"/>
  <c r="J360" i="4" s="1"/>
  <c r="G360" i="4"/>
  <c r="H360" i="4" s="1"/>
  <c r="E360" i="4"/>
  <c r="I355" i="4"/>
  <c r="G355" i="4"/>
  <c r="H355" i="4" s="1"/>
  <c r="E356" i="4" s="1"/>
  <c r="F356" i="4" s="1"/>
  <c r="E355" i="4"/>
  <c r="I354" i="4"/>
  <c r="G354" i="4"/>
  <c r="I349" i="4"/>
  <c r="G349" i="4"/>
  <c r="E349" i="4"/>
  <c r="F349" i="4" s="1"/>
  <c r="I348" i="4"/>
  <c r="J348" i="4" s="1"/>
  <c r="G348" i="4"/>
  <c r="I343" i="4"/>
  <c r="J343" i="4" s="1"/>
  <c r="G343" i="4"/>
  <c r="H343" i="4" s="1"/>
  <c r="E344" i="4" s="1"/>
  <c r="F344" i="4" s="1"/>
  <c r="L344" i="4" s="1"/>
  <c r="E343" i="4"/>
  <c r="F343" i="4" s="1"/>
  <c r="I342" i="4"/>
  <c r="G342" i="4"/>
  <c r="H342" i="4" s="1"/>
  <c r="E342" i="4"/>
  <c r="I337" i="4"/>
  <c r="G337" i="4"/>
  <c r="E337" i="4"/>
  <c r="F337" i="4" s="1"/>
  <c r="I336" i="4"/>
  <c r="J336" i="4" s="1"/>
  <c r="G336" i="4"/>
  <c r="E336" i="4"/>
  <c r="I335" i="4"/>
  <c r="G335" i="4"/>
  <c r="H335" i="4" s="1"/>
  <c r="I330" i="4"/>
  <c r="G330" i="4"/>
  <c r="E330" i="4"/>
  <c r="F330" i="4" s="1"/>
  <c r="I329" i="4"/>
  <c r="G329" i="4"/>
  <c r="I324" i="4"/>
  <c r="J324" i="4" s="1"/>
  <c r="G324" i="4"/>
  <c r="H324" i="4" s="1"/>
  <c r="E324" i="4"/>
  <c r="F324" i="4" s="1"/>
  <c r="I323" i="4"/>
  <c r="J323" i="4" s="1"/>
  <c r="G323" i="4"/>
  <c r="H323" i="4" s="1"/>
  <c r="I318" i="4"/>
  <c r="G318" i="4"/>
  <c r="E318" i="4"/>
  <c r="F318" i="4" s="1"/>
  <c r="I317" i="4"/>
  <c r="J317" i="4" s="1"/>
  <c r="G317" i="4"/>
  <c r="I312" i="4"/>
  <c r="J312" i="4" s="1"/>
  <c r="G312" i="4"/>
  <c r="E312" i="4"/>
  <c r="I311" i="4"/>
  <c r="G311" i="4"/>
  <c r="H311" i="4" s="1"/>
  <c r="I306" i="4"/>
  <c r="G306" i="4"/>
  <c r="E306" i="4"/>
  <c r="F306" i="4" s="1"/>
  <c r="I305" i="4"/>
  <c r="G305" i="4"/>
  <c r="I300" i="4"/>
  <c r="J300" i="4" s="1"/>
  <c r="G300" i="4"/>
  <c r="H300" i="4" s="1"/>
  <c r="E301" i="4" s="1"/>
  <c r="K301" i="4" s="1"/>
  <c r="E300" i="4"/>
  <c r="I299" i="4"/>
  <c r="J299" i="4" s="1"/>
  <c r="G299" i="4"/>
  <c r="H299" i="4" s="1"/>
  <c r="I294" i="4"/>
  <c r="G294" i="4"/>
  <c r="H294" i="4" s="1"/>
  <c r="E295" i="4" s="1"/>
  <c r="K295" i="4" s="1"/>
  <c r="E294" i="4"/>
  <c r="F294" i="4" s="1"/>
  <c r="I293" i="4"/>
  <c r="J293" i="4" s="1"/>
  <c r="G293" i="4"/>
  <c r="I288" i="4"/>
  <c r="K288" i="4" s="1"/>
  <c r="G288" i="4"/>
  <c r="E288" i="4"/>
  <c r="I287" i="4"/>
  <c r="G287" i="4"/>
  <c r="H287" i="4" s="1"/>
  <c r="I282" i="4"/>
  <c r="G282" i="4"/>
  <c r="H282" i="4" s="1"/>
  <c r="E283" i="4" s="1"/>
  <c r="F283" i="4" s="1"/>
  <c r="E282" i="4"/>
  <c r="F282" i="4" s="1"/>
  <c r="I281" i="4"/>
  <c r="G281" i="4"/>
  <c r="I276" i="4"/>
  <c r="G276" i="4"/>
  <c r="E276" i="4"/>
  <c r="I275" i="4"/>
  <c r="G275" i="4"/>
  <c r="H275" i="4" s="1"/>
  <c r="H278" i="4" s="1"/>
  <c r="F39" i="5" s="1"/>
  <c r="G107" i="6" s="1"/>
  <c r="H107" i="6" s="1"/>
  <c r="I270" i="4"/>
  <c r="G270" i="4"/>
  <c r="H270" i="4" s="1"/>
  <c r="E271" i="4" s="1"/>
  <c r="K271" i="4" s="1"/>
  <c r="E270" i="4"/>
  <c r="F270" i="4" s="1"/>
  <c r="I269" i="4"/>
  <c r="G269" i="4"/>
  <c r="I268" i="4"/>
  <c r="J268" i="4" s="1"/>
  <c r="G268" i="4"/>
  <c r="I267" i="4"/>
  <c r="J267" i="4" s="1"/>
  <c r="G267" i="4"/>
  <c r="H267" i="4" s="1"/>
  <c r="I266" i="4"/>
  <c r="G266" i="4"/>
  <c r="H266" i="4" s="1"/>
  <c r="E266" i="4"/>
  <c r="K266" i="4" s="1"/>
  <c r="I261" i="4"/>
  <c r="G261" i="4"/>
  <c r="E261" i="4"/>
  <c r="F261" i="4" s="1"/>
  <c r="I260" i="4"/>
  <c r="J260" i="4" s="1"/>
  <c r="G260" i="4"/>
  <c r="I259" i="4"/>
  <c r="G259" i="4"/>
  <c r="I258" i="4"/>
  <c r="G258" i="4"/>
  <c r="H258" i="4" s="1"/>
  <c r="E258" i="4"/>
  <c r="F258" i="4" s="1"/>
  <c r="I257" i="4"/>
  <c r="J257" i="4" s="1"/>
  <c r="G257" i="4"/>
  <c r="H257" i="4" s="1"/>
  <c r="I256" i="4"/>
  <c r="J256" i="4" s="1"/>
  <c r="G256" i="4"/>
  <c r="H256" i="4" s="1"/>
  <c r="I251" i="4"/>
  <c r="G251" i="4"/>
  <c r="H251" i="4" s="1"/>
  <c r="E252" i="4" s="1"/>
  <c r="K252" i="4" s="1"/>
  <c r="E251" i="4"/>
  <c r="F251" i="4" s="1"/>
  <c r="I250" i="4"/>
  <c r="J250" i="4" s="1"/>
  <c r="G250" i="4"/>
  <c r="H250" i="4" s="1"/>
  <c r="E250" i="4"/>
  <c r="F250" i="4" s="1"/>
  <c r="I243" i="4"/>
  <c r="G243" i="4"/>
  <c r="E243" i="4"/>
  <c r="I242" i="4"/>
  <c r="J242" i="4" s="1"/>
  <c r="G242" i="4"/>
  <c r="I237" i="4"/>
  <c r="G237" i="4"/>
  <c r="H237" i="4" s="1"/>
  <c r="E238" i="4" s="1"/>
  <c r="K238" i="4" s="1"/>
  <c r="E237" i="4"/>
  <c r="F237" i="4" s="1"/>
  <c r="I236" i="4"/>
  <c r="G236" i="4"/>
  <c r="E236" i="4"/>
  <c r="F236" i="4" s="1"/>
  <c r="I231" i="4"/>
  <c r="J231" i="4" s="1"/>
  <c r="G231" i="4"/>
  <c r="E231" i="4"/>
  <c r="F231" i="4" s="1"/>
  <c r="I230" i="4"/>
  <c r="J230" i="4" s="1"/>
  <c r="G230" i="4"/>
  <c r="H230" i="4" s="1"/>
  <c r="I225" i="4"/>
  <c r="G225" i="4"/>
  <c r="H225" i="4" s="1"/>
  <c r="E226" i="4" s="1"/>
  <c r="K226" i="4" s="1"/>
  <c r="E225" i="4"/>
  <c r="F225" i="4" s="1"/>
  <c r="I224" i="4"/>
  <c r="G224" i="4"/>
  <c r="E224" i="4"/>
  <c r="I219" i="4"/>
  <c r="G219" i="4"/>
  <c r="E219" i="4"/>
  <c r="I217" i="4"/>
  <c r="J217" i="4" s="1"/>
  <c r="G217" i="4"/>
  <c r="H217" i="4" s="1"/>
  <c r="I216" i="4"/>
  <c r="G216" i="4"/>
  <c r="H216" i="4" s="1"/>
  <c r="I211" i="4"/>
  <c r="G211" i="4"/>
  <c r="H211" i="4" s="1"/>
  <c r="E211" i="4"/>
  <c r="I209" i="4"/>
  <c r="G209" i="4"/>
  <c r="I208" i="4"/>
  <c r="J208" i="4" s="1"/>
  <c r="G208" i="4"/>
  <c r="I203" i="4"/>
  <c r="G203" i="4"/>
  <c r="E203" i="4"/>
  <c r="F203" i="4" s="1"/>
  <c r="I201" i="4"/>
  <c r="G201" i="4"/>
  <c r="E201" i="4"/>
  <c r="K201" i="4" s="1"/>
  <c r="I200" i="4"/>
  <c r="J200" i="4" s="1"/>
  <c r="G200" i="4"/>
  <c r="I195" i="4"/>
  <c r="J195" i="4" s="1"/>
  <c r="G195" i="4"/>
  <c r="E195" i="4"/>
  <c r="I193" i="4"/>
  <c r="G193" i="4"/>
  <c r="H193" i="4" s="1"/>
  <c r="I192" i="4"/>
  <c r="G192" i="4"/>
  <c r="H192" i="4" s="1"/>
  <c r="E192" i="4"/>
  <c r="F192" i="4" s="1"/>
  <c r="E194" i="4" s="1"/>
  <c r="F194" i="4" s="1"/>
  <c r="I187" i="4"/>
  <c r="G187" i="4"/>
  <c r="E187" i="4"/>
  <c r="I185" i="4"/>
  <c r="J185" i="4" s="1"/>
  <c r="G185" i="4"/>
  <c r="I184" i="4"/>
  <c r="G184" i="4"/>
  <c r="H184" i="4" s="1"/>
  <c r="I179" i="4"/>
  <c r="G179" i="4"/>
  <c r="E179" i="4"/>
  <c r="I177" i="4"/>
  <c r="J177" i="4" s="1"/>
  <c r="G177" i="4"/>
  <c r="H177" i="4" s="1"/>
  <c r="I176" i="4"/>
  <c r="J176" i="4" s="1"/>
  <c r="G176" i="4"/>
  <c r="H176" i="4" s="1"/>
  <c r="I171" i="4"/>
  <c r="J171" i="4" s="1"/>
  <c r="G171" i="4"/>
  <c r="H171" i="4" s="1"/>
  <c r="E172" i="4" s="1"/>
  <c r="F172" i="4" s="1"/>
  <c r="E171" i="4"/>
  <c r="F171" i="4" s="1"/>
  <c r="I170" i="4"/>
  <c r="G170" i="4"/>
  <c r="E170" i="4"/>
  <c r="F170" i="4" s="1"/>
  <c r="I169" i="4"/>
  <c r="J169" i="4" s="1"/>
  <c r="G169" i="4"/>
  <c r="I168" i="4"/>
  <c r="J168" i="4" s="1"/>
  <c r="G168" i="4"/>
  <c r="H168" i="4" s="1"/>
  <c r="I167" i="4"/>
  <c r="J167" i="4" s="1"/>
  <c r="G167" i="4"/>
  <c r="H167" i="4" s="1"/>
  <c r="I166" i="4"/>
  <c r="J166" i="4" s="1"/>
  <c r="G166" i="4"/>
  <c r="H166" i="4" s="1"/>
  <c r="I161" i="4"/>
  <c r="G161" i="4"/>
  <c r="H161" i="4" s="1"/>
  <c r="E162" i="4" s="1"/>
  <c r="F162" i="4" s="1"/>
  <c r="E161" i="4"/>
  <c r="F161" i="4" s="1"/>
  <c r="I160" i="4"/>
  <c r="J160" i="4" s="1"/>
  <c r="G160" i="4"/>
  <c r="H160" i="4" s="1"/>
  <c r="I159" i="4"/>
  <c r="J159" i="4" s="1"/>
  <c r="G159" i="4"/>
  <c r="I158" i="4"/>
  <c r="J158" i="4" s="1"/>
  <c r="G158" i="4"/>
  <c r="H158" i="4" s="1"/>
  <c r="I157" i="4"/>
  <c r="J157" i="4" s="1"/>
  <c r="G157" i="4"/>
  <c r="I156" i="4"/>
  <c r="J156" i="4" s="1"/>
  <c r="G156" i="4"/>
  <c r="H156" i="4" s="1"/>
  <c r="I151" i="4"/>
  <c r="G151" i="4"/>
  <c r="H151" i="4" s="1"/>
  <c r="E152" i="4" s="1"/>
  <c r="F152" i="4" s="1"/>
  <c r="E151" i="4"/>
  <c r="F151" i="4" s="1"/>
  <c r="I150" i="4"/>
  <c r="G150" i="4"/>
  <c r="H150" i="4" s="1"/>
  <c r="E150" i="4"/>
  <c r="F150" i="4" s="1"/>
  <c r="I149" i="4"/>
  <c r="J149" i="4" s="1"/>
  <c r="G149" i="4"/>
  <c r="I148" i="4"/>
  <c r="G148" i="4"/>
  <c r="H148" i="4" s="1"/>
  <c r="I147" i="4"/>
  <c r="G147" i="4"/>
  <c r="H147" i="4" s="1"/>
  <c r="I146" i="4"/>
  <c r="J146" i="4" s="1"/>
  <c r="G146" i="4"/>
  <c r="E146" i="4"/>
  <c r="F146" i="4" s="1"/>
  <c r="I141" i="4"/>
  <c r="J141" i="4" s="1"/>
  <c r="G141" i="4"/>
  <c r="E141" i="4"/>
  <c r="F141" i="4" s="1"/>
  <c r="I140" i="4"/>
  <c r="J140" i="4" s="1"/>
  <c r="G140" i="4"/>
  <c r="H140" i="4" s="1"/>
  <c r="I139" i="4"/>
  <c r="G139" i="4"/>
  <c r="I138" i="4"/>
  <c r="G138" i="4"/>
  <c r="E138" i="4"/>
  <c r="K138" i="4" s="1"/>
  <c r="I137" i="4"/>
  <c r="G137" i="4"/>
  <c r="I136" i="4"/>
  <c r="G136" i="4"/>
  <c r="H136" i="4" s="1"/>
  <c r="I131" i="4"/>
  <c r="G131" i="4"/>
  <c r="E131" i="4"/>
  <c r="F131" i="4" s="1"/>
  <c r="I130" i="4"/>
  <c r="G130" i="4"/>
  <c r="E130" i="4"/>
  <c r="I129" i="4"/>
  <c r="J129" i="4" s="1"/>
  <c r="G129" i="4"/>
  <c r="I128" i="4"/>
  <c r="J128" i="4" s="1"/>
  <c r="G128" i="4"/>
  <c r="H128" i="4" s="1"/>
  <c r="I127" i="4"/>
  <c r="J127" i="4" s="1"/>
  <c r="G127" i="4"/>
  <c r="H127" i="4" s="1"/>
  <c r="I126" i="4"/>
  <c r="G126" i="4"/>
  <c r="I121" i="4"/>
  <c r="J121" i="4" s="1"/>
  <c r="G121" i="4"/>
  <c r="E121" i="4"/>
  <c r="I120" i="4"/>
  <c r="G120" i="4"/>
  <c r="H120" i="4" s="1"/>
  <c r="I119" i="4"/>
  <c r="G119" i="4"/>
  <c r="I118" i="4"/>
  <c r="G118" i="4"/>
  <c r="E118" i="4"/>
  <c r="I117" i="4"/>
  <c r="G117" i="4"/>
  <c r="I116" i="4"/>
  <c r="J116" i="4" s="1"/>
  <c r="G116" i="4"/>
  <c r="H116" i="4" s="1"/>
  <c r="I111" i="4"/>
  <c r="G111" i="4"/>
  <c r="E111" i="4"/>
  <c r="F111" i="4" s="1"/>
  <c r="I109" i="4"/>
  <c r="G109" i="4"/>
  <c r="E109" i="4"/>
  <c r="I108" i="4"/>
  <c r="G108" i="4"/>
  <c r="I103" i="4"/>
  <c r="J103" i="4" s="1"/>
  <c r="G103" i="4"/>
  <c r="E103" i="4"/>
  <c r="I101" i="4"/>
  <c r="G101" i="4"/>
  <c r="I100" i="4"/>
  <c r="G100" i="4"/>
  <c r="H100" i="4" s="1"/>
  <c r="E100" i="4"/>
  <c r="I95" i="4"/>
  <c r="J95" i="4" s="1"/>
  <c r="G95" i="4"/>
  <c r="H95" i="4" s="1"/>
  <c r="E96" i="4" s="1"/>
  <c r="F96" i="4" s="1"/>
  <c r="E95" i="4"/>
  <c r="F95" i="4" s="1"/>
  <c r="I93" i="4"/>
  <c r="G93" i="4"/>
  <c r="H93" i="4" s="1"/>
  <c r="I92" i="4"/>
  <c r="G92" i="4"/>
  <c r="H92" i="4" s="1"/>
  <c r="I87" i="4"/>
  <c r="G87" i="4"/>
  <c r="E87" i="4"/>
  <c r="I85" i="4"/>
  <c r="J85" i="4" s="1"/>
  <c r="G85" i="4"/>
  <c r="H85" i="4" s="1"/>
  <c r="I84" i="4"/>
  <c r="J84" i="4" s="1"/>
  <c r="G84" i="4"/>
  <c r="H84" i="4" s="1"/>
  <c r="I79" i="4"/>
  <c r="J79" i="4" s="1"/>
  <c r="G79" i="4"/>
  <c r="H79" i="4" s="1"/>
  <c r="E80" i="4" s="1"/>
  <c r="E79" i="4"/>
  <c r="F79" i="4" s="1"/>
  <c r="I78" i="4"/>
  <c r="J78" i="4" s="1"/>
  <c r="G78" i="4"/>
  <c r="H78" i="4" s="1"/>
  <c r="E78" i="4"/>
  <c r="F78" i="4" s="1"/>
  <c r="I73" i="4"/>
  <c r="J73" i="4" s="1"/>
  <c r="G73" i="4"/>
  <c r="E73" i="4"/>
  <c r="I72" i="4"/>
  <c r="G72" i="4"/>
  <c r="H72" i="4" s="1"/>
  <c r="E72" i="4"/>
  <c r="I67" i="4"/>
  <c r="G67" i="4"/>
  <c r="E67" i="4"/>
  <c r="F67" i="4" s="1"/>
  <c r="I66" i="4"/>
  <c r="J66" i="4" s="1"/>
  <c r="G66" i="4"/>
  <c r="H66" i="4" s="1"/>
  <c r="E66" i="4"/>
  <c r="F66" i="4" s="1"/>
  <c r="I65" i="4"/>
  <c r="K65" i="4" s="1"/>
  <c r="G65" i="4"/>
  <c r="E65" i="4"/>
  <c r="I60" i="4"/>
  <c r="G60" i="4"/>
  <c r="E60" i="4"/>
  <c r="F60" i="4" s="1"/>
  <c r="I59" i="4"/>
  <c r="G59" i="4"/>
  <c r="E59" i="4"/>
  <c r="F59" i="4" s="1"/>
  <c r="I58" i="4"/>
  <c r="G58" i="4"/>
  <c r="E58" i="4"/>
  <c r="F58" i="4" s="1"/>
  <c r="I53" i="4"/>
  <c r="K53" i="4" s="1"/>
  <c r="G53" i="4"/>
  <c r="E53" i="4"/>
  <c r="I52" i="4"/>
  <c r="G52" i="4"/>
  <c r="H52" i="4" s="1"/>
  <c r="E52" i="4"/>
  <c r="F52" i="4" s="1"/>
  <c r="I47" i="4"/>
  <c r="J47" i="4" s="1"/>
  <c r="G47" i="4"/>
  <c r="E47" i="4"/>
  <c r="I46" i="4"/>
  <c r="J46" i="4" s="1"/>
  <c r="G46" i="4"/>
  <c r="H46" i="4" s="1"/>
  <c r="E46" i="4"/>
  <c r="F46" i="4" s="1"/>
  <c r="I41" i="4"/>
  <c r="K41" i="4" s="1"/>
  <c r="G41" i="4"/>
  <c r="H41" i="4" s="1"/>
  <c r="E42" i="4" s="1"/>
  <c r="K42" i="4" s="1"/>
  <c r="E41" i="4"/>
  <c r="F41" i="4" s="1"/>
  <c r="I40" i="4"/>
  <c r="J40" i="4" s="1"/>
  <c r="G40" i="4"/>
  <c r="H40" i="4" s="1"/>
  <c r="E40" i="4"/>
  <c r="I35" i="4"/>
  <c r="G35" i="4"/>
  <c r="E35" i="4"/>
  <c r="F35" i="4" s="1"/>
  <c r="I34" i="4"/>
  <c r="G34" i="4"/>
  <c r="H34" i="4" s="1"/>
  <c r="E34" i="4"/>
  <c r="F34" i="4" s="1"/>
  <c r="I29" i="4"/>
  <c r="K29" i="4" s="1"/>
  <c r="G29" i="4"/>
  <c r="H29" i="4" s="1"/>
  <c r="E30" i="4" s="1"/>
  <c r="F30" i="4" s="1"/>
  <c r="E29" i="4"/>
  <c r="I27" i="4"/>
  <c r="G27" i="4"/>
  <c r="H27" i="4" s="1"/>
  <c r="I26" i="4"/>
  <c r="J26" i="4" s="1"/>
  <c r="G26" i="4"/>
  <c r="I21" i="4"/>
  <c r="J21" i="4" s="1"/>
  <c r="G21" i="4"/>
  <c r="H21" i="4" s="1"/>
  <c r="E22" i="4" s="1"/>
  <c r="F22" i="4" s="1"/>
  <c r="E21" i="4"/>
  <c r="I19" i="4"/>
  <c r="G19" i="4"/>
  <c r="H19" i="4" s="1"/>
  <c r="I18" i="4"/>
  <c r="J18" i="4" s="1"/>
  <c r="G18" i="4"/>
  <c r="H18" i="4" s="1"/>
  <c r="I13" i="4"/>
  <c r="G13" i="4"/>
  <c r="H13" i="4" s="1"/>
  <c r="E13" i="4"/>
  <c r="F13" i="4" s="1"/>
  <c r="I12" i="4"/>
  <c r="J12" i="4" s="1"/>
  <c r="G12" i="4"/>
  <c r="H12" i="4" s="1"/>
  <c r="E12" i="4"/>
  <c r="F12" i="4" s="1"/>
  <c r="I7" i="4"/>
  <c r="K7" i="4" s="1"/>
  <c r="G7" i="4"/>
  <c r="E7" i="4"/>
  <c r="I6" i="4"/>
  <c r="G6" i="4"/>
  <c r="I5" i="4"/>
  <c r="G5" i="4"/>
  <c r="H5" i="4" s="1"/>
  <c r="O116" i="3"/>
  <c r="O115" i="3"/>
  <c r="E401" i="4" s="1"/>
  <c r="F401" i="4" s="1"/>
  <c r="O114" i="3"/>
  <c r="E400" i="4" s="1"/>
  <c r="F400" i="4" s="1"/>
  <c r="O113" i="3"/>
  <c r="E399" i="4" s="1"/>
  <c r="F399" i="4" s="1"/>
  <c r="O112" i="3"/>
  <c r="O111" i="3"/>
  <c r="E397" i="4" s="1"/>
  <c r="F397" i="4" s="1"/>
  <c r="O110" i="3"/>
  <c r="E396" i="4" s="1"/>
  <c r="F396" i="4" s="1"/>
  <c r="O109" i="3"/>
  <c r="E395" i="4" s="1"/>
  <c r="F395" i="4" s="1"/>
  <c r="O108" i="3"/>
  <c r="O107" i="3"/>
  <c r="E393" i="4" s="1"/>
  <c r="F393" i="4" s="1"/>
  <c r="O106" i="3"/>
  <c r="E392" i="4" s="1"/>
  <c r="O105" i="3"/>
  <c r="E391" i="4" s="1"/>
  <c r="F391" i="4" s="1"/>
  <c r="O104" i="3"/>
  <c r="O103" i="3"/>
  <c r="E389" i="4" s="1"/>
  <c r="O102" i="3"/>
  <c r="E388" i="4" s="1"/>
  <c r="F388" i="4" s="1"/>
  <c r="O101" i="3"/>
  <c r="E387" i="4" s="1"/>
  <c r="F387" i="4" s="1"/>
  <c r="O99" i="3"/>
  <c r="E385" i="4" s="1"/>
  <c r="F385" i="4" s="1"/>
  <c r="O98" i="3"/>
  <c r="E384" i="4" s="1"/>
  <c r="O97" i="3"/>
  <c r="E383" i="4" s="1"/>
  <c r="F383" i="4" s="1"/>
  <c r="O96" i="3"/>
  <c r="O95" i="3"/>
  <c r="E381" i="4" s="1"/>
  <c r="F381" i="4" s="1"/>
  <c r="O94" i="3"/>
  <c r="E380" i="4" s="1"/>
  <c r="F380" i="4" s="1"/>
  <c r="O93" i="3"/>
  <c r="E379" i="4" s="1"/>
  <c r="F379" i="4" s="1"/>
  <c r="O87" i="3"/>
  <c r="E299" i="4" s="1"/>
  <c r="F299" i="4" s="1"/>
  <c r="O72" i="3"/>
  <c r="E259" i="4" s="1"/>
  <c r="F259" i="4" s="1"/>
  <c r="O71" i="3"/>
  <c r="E18" i="4" s="1"/>
  <c r="F18" i="4" s="1"/>
  <c r="O70" i="3"/>
  <c r="E335" i="4" s="1"/>
  <c r="F335" i="4" s="1"/>
  <c r="O69" i="3"/>
  <c r="E329" i="4" s="1"/>
  <c r="F329" i="4" s="1"/>
  <c r="O68" i="3"/>
  <c r="E117" i="6" s="1"/>
  <c r="O67" i="3"/>
  <c r="E116" i="6" s="1"/>
  <c r="O66" i="3"/>
  <c r="E115" i="6" s="1"/>
  <c r="O65" i="3"/>
  <c r="E275" i="4" s="1"/>
  <c r="F275" i="4" s="1"/>
  <c r="O64" i="3"/>
  <c r="O63" i="3"/>
  <c r="E269" i="4" s="1"/>
  <c r="F269" i="4" s="1"/>
  <c r="O62" i="3"/>
  <c r="O61" i="3"/>
  <c r="E267" i="4" s="1"/>
  <c r="O60" i="3"/>
  <c r="O59" i="3"/>
  <c r="E293" i="4" s="1"/>
  <c r="F293" i="4" s="1"/>
  <c r="O58" i="3"/>
  <c r="E287" i="4" s="1"/>
  <c r="F287" i="4" s="1"/>
  <c r="O57" i="3"/>
  <c r="E281" i="4" s="1"/>
  <c r="F281" i="4" s="1"/>
  <c r="O55" i="3"/>
  <c r="E372" i="4" s="1"/>
  <c r="F372" i="4" s="1"/>
  <c r="O53" i="3"/>
  <c r="O52" i="3"/>
  <c r="E354" i="4" s="1"/>
  <c r="F354" i="4" s="1"/>
  <c r="O51" i="3"/>
  <c r="E82" i="6" s="1"/>
  <c r="F82" i="6" s="1"/>
  <c r="O50" i="3"/>
  <c r="O49" i="3"/>
  <c r="E39" i="6" s="1"/>
  <c r="O48" i="3"/>
  <c r="E69" i="6" s="1"/>
  <c r="O47" i="3"/>
  <c r="E113" i="6" s="1"/>
  <c r="F113" i="6" s="1"/>
  <c r="O46" i="3"/>
  <c r="E37" i="6" s="1"/>
  <c r="F37" i="6" s="1"/>
  <c r="O45" i="3"/>
  <c r="E68" i="6" s="1"/>
  <c r="O44" i="3"/>
  <c r="E160" i="4" s="1"/>
  <c r="O43" i="3"/>
  <c r="O42" i="3"/>
  <c r="E140" i="4" s="1"/>
  <c r="O41" i="3"/>
  <c r="E101" i="4" s="1"/>
  <c r="O40" i="3"/>
  <c r="O39" i="3"/>
  <c r="E84" i="4" s="1"/>
  <c r="F84" i="4" s="1"/>
  <c r="O38" i="3"/>
  <c r="E108" i="4" s="1"/>
  <c r="O37" i="3"/>
  <c r="E64" i="6" s="1"/>
  <c r="O36" i="3"/>
  <c r="E116" i="4" s="1"/>
  <c r="O28" i="3"/>
  <c r="E260" i="4" s="1"/>
  <c r="O27" i="3"/>
  <c r="E112" i="6" s="1"/>
  <c r="O26" i="3"/>
  <c r="E35" i="6" s="1"/>
  <c r="F35" i="6" s="1"/>
  <c r="O25" i="3"/>
  <c r="E65" i="6" s="1"/>
  <c r="O24" i="3"/>
  <c r="E230" i="4" s="1"/>
  <c r="F230" i="4" s="1"/>
  <c r="O23" i="3"/>
  <c r="O22" i="3"/>
  <c r="E242" i="4" s="1"/>
  <c r="F242" i="4" s="1"/>
  <c r="O21" i="3"/>
  <c r="E348" i="4" s="1"/>
  <c r="F348" i="4" s="1"/>
  <c r="O20" i="3"/>
  <c r="E323" i="4" s="1"/>
  <c r="F323" i="4" s="1"/>
  <c r="O19" i="3"/>
  <c r="E317" i="4" s="1"/>
  <c r="F317" i="4" s="1"/>
  <c r="O18" i="3"/>
  <c r="E311" i="4" s="1"/>
  <c r="F311" i="4" s="1"/>
  <c r="O17" i="3"/>
  <c r="E305" i="4" s="1"/>
  <c r="O16" i="3"/>
  <c r="E147" i="4" s="1"/>
  <c r="F147" i="4" s="1"/>
  <c r="O15" i="3"/>
  <c r="E167" i="4" s="1"/>
  <c r="F167" i="4" s="1"/>
  <c r="O14" i="3"/>
  <c r="E159" i="4" s="1"/>
  <c r="F159" i="4" s="1"/>
  <c r="O13" i="3"/>
  <c r="O12" i="3"/>
  <c r="E127" i="4" s="1"/>
  <c r="F127" i="4" s="1"/>
  <c r="O11" i="3"/>
  <c r="E5" i="4" s="1"/>
  <c r="F5" i="4" s="1"/>
  <c r="O10" i="3"/>
  <c r="E193" i="4" s="1"/>
  <c r="O9" i="3"/>
  <c r="O8" i="3"/>
  <c r="E216" i="4" s="1"/>
  <c r="K216" i="4" s="1"/>
  <c r="O7" i="3"/>
  <c r="E26" i="4" s="1"/>
  <c r="F26" i="4" s="1"/>
  <c r="E28" i="4" s="1"/>
  <c r="K28" i="4" s="1"/>
  <c r="O6" i="3"/>
  <c r="E208" i="4" s="1"/>
  <c r="O5" i="3"/>
  <c r="E6" i="4" s="1"/>
  <c r="H413" i="4"/>
  <c r="J413" i="4"/>
  <c r="H412" i="4"/>
  <c r="J410" i="4"/>
  <c r="H409" i="4"/>
  <c r="F408" i="4"/>
  <c r="H406" i="4"/>
  <c r="J406" i="4"/>
  <c r="H405" i="4"/>
  <c r="J405" i="4"/>
  <c r="H404" i="4"/>
  <c r="F403" i="4"/>
  <c r="K403" i="4"/>
  <c r="J402" i="4"/>
  <c r="H401" i="4"/>
  <c r="J398" i="4"/>
  <c r="H393" i="4"/>
  <c r="F392" i="4"/>
  <c r="J390" i="4"/>
  <c r="H389" i="4"/>
  <c r="H388" i="4"/>
  <c r="J387" i="4"/>
  <c r="H384" i="4"/>
  <c r="F382" i="4"/>
  <c r="H381" i="4"/>
  <c r="J381" i="4"/>
  <c r="H380" i="4"/>
  <c r="J380" i="4"/>
  <c r="H374" i="4"/>
  <c r="J374" i="4"/>
  <c r="H368" i="4"/>
  <c r="J368" i="4"/>
  <c r="F367" i="4"/>
  <c r="H367" i="4"/>
  <c r="E368" i="4" s="1"/>
  <c r="F368" i="4" s="1"/>
  <c r="L368" i="4" s="1"/>
  <c r="J366" i="4"/>
  <c r="H362" i="4"/>
  <c r="J362" i="4"/>
  <c r="H361" i="4"/>
  <c r="E362" i="4" s="1"/>
  <c r="F362" i="4" s="1"/>
  <c r="F360" i="4"/>
  <c r="H356" i="4"/>
  <c r="J356" i="4"/>
  <c r="F355" i="4"/>
  <c r="H354" i="4"/>
  <c r="J354" i="4"/>
  <c r="E350" i="4"/>
  <c r="K350" i="4" s="1"/>
  <c r="H350" i="4"/>
  <c r="J350" i="4"/>
  <c r="H349" i="4"/>
  <c r="J349" i="4"/>
  <c r="K349" i="4"/>
  <c r="H344" i="4"/>
  <c r="J344" i="4"/>
  <c r="F342" i="4"/>
  <c r="J342" i="4"/>
  <c r="H338" i="4"/>
  <c r="J338" i="4"/>
  <c r="H337" i="4"/>
  <c r="J337" i="4"/>
  <c r="K337" i="4"/>
  <c r="F336" i="4"/>
  <c r="H336" i="4"/>
  <c r="H331" i="4"/>
  <c r="J331" i="4"/>
  <c r="J330" i="4"/>
  <c r="H329" i="4"/>
  <c r="J329" i="4"/>
  <c r="H325" i="4"/>
  <c r="J325" i="4"/>
  <c r="H319" i="4"/>
  <c r="J319" i="4"/>
  <c r="H318" i="4"/>
  <c r="H320" i="4" s="1"/>
  <c r="F46" i="5" s="1"/>
  <c r="G62" i="6" s="1"/>
  <c r="H62" i="6" s="1"/>
  <c r="J318" i="4"/>
  <c r="H317" i="4"/>
  <c r="H313" i="4"/>
  <c r="J313" i="4"/>
  <c r="F312" i="4"/>
  <c r="J308" i="4"/>
  <c r="G44" i="5" s="1"/>
  <c r="I60" i="6" s="1"/>
  <c r="H307" i="4"/>
  <c r="J307" i="4"/>
  <c r="J306" i="4"/>
  <c r="H305" i="4"/>
  <c r="J305" i="4"/>
  <c r="H301" i="4"/>
  <c r="J301" i="4"/>
  <c r="F300" i="4"/>
  <c r="K300" i="4"/>
  <c r="H295" i="4"/>
  <c r="J295" i="4"/>
  <c r="H289" i="4"/>
  <c r="J289" i="4"/>
  <c r="F288" i="4"/>
  <c r="H288" i="4"/>
  <c r="E289" i="4" s="1"/>
  <c r="K289" i="4" s="1"/>
  <c r="J288" i="4"/>
  <c r="H283" i="4"/>
  <c r="J283" i="4"/>
  <c r="J282" i="4"/>
  <c r="H281" i="4"/>
  <c r="H277" i="4"/>
  <c r="J277" i="4"/>
  <c r="F276" i="4"/>
  <c r="H276" i="4"/>
  <c r="H271" i="4"/>
  <c r="J271" i="4"/>
  <c r="J270" i="4"/>
  <c r="H269" i="4"/>
  <c r="J269" i="4"/>
  <c r="H268" i="4"/>
  <c r="J266" i="4"/>
  <c r="H262" i="4"/>
  <c r="J262" i="4"/>
  <c r="H261" i="4"/>
  <c r="E262" i="4" s="1"/>
  <c r="F262" i="4" s="1"/>
  <c r="J261" i="4"/>
  <c r="H260" i="4"/>
  <c r="H259" i="4"/>
  <c r="J259" i="4"/>
  <c r="J258" i="4"/>
  <c r="H252" i="4"/>
  <c r="J252" i="4"/>
  <c r="H244" i="4"/>
  <c r="J244" i="4"/>
  <c r="F243" i="4"/>
  <c r="H243" i="4"/>
  <c r="E244" i="4" s="1"/>
  <c r="K244" i="4" s="1"/>
  <c r="H242" i="4"/>
  <c r="J239" i="4"/>
  <c r="G34" i="5" s="1"/>
  <c r="I59" i="6" s="1"/>
  <c r="J59" i="6" s="1"/>
  <c r="H238" i="4"/>
  <c r="J238" i="4"/>
  <c r="J237" i="4"/>
  <c r="H236" i="4"/>
  <c r="J236" i="4"/>
  <c r="H232" i="4"/>
  <c r="J232" i="4"/>
  <c r="H231" i="4"/>
  <c r="E232" i="4" s="1"/>
  <c r="F232" i="4" s="1"/>
  <c r="H226" i="4"/>
  <c r="J226" i="4"/>
  <c r="J225" i="4"/>
  <c r="H224" i="4"/>
  <c r="H227" i="4" s="1"/>
  <c r="F32" i="5" s="1"/>
  <c r="G57" i="6" s="1"/>
  <c r="H57" i="6" s="1"/>
  <c r="J224" i="4"/>
  <c r="H220" i="4"/>
  <c r="J220" i="4"/>
  <c r="F219" i="4"/>
  <c r="H219" i="4"/>
  <c r="E220" i="4" s="1"/>
  <c r="F220" i="4" s="1"/>
  <c r="J219" i="4"/>
  <c r="H218" i="4"/>
  <c r="J218" i="4"/>
  <c r="J216" i="4"/>
  <c r="H212" i="4"/>
  <c r="J212" i="4"/>
  <c r="J211" i="4"/>
  <c r="H210" i="4"/>
  <c r="J210" i="4"/>
  <c r="H209" i="4"/>
  <c r="F208" i="4"/>
  <c r="E210" i="4" s="1"/>
  <c r="F210" i="4" s="1"/>
  <c r="L210" i="4" s="1"/>
  <c r="H204" i="4"/>
  <c r="J204" i="4"/>
  <c r="J203" i="4"/>
  <c r="H202" i="4"/>
  <c r="J202" i="4"/>
  <c r="F201" i="4"/>
  <c r="H201" i="4"/>
  <c r="J201" i="4"/>
  <c r="H200" i="4"/>
  <c r="H196" i="4"/>
  <c r="J196" i="4"/>
  <c r="F195" i="4"/>
  <c r="H194" i="4"/>
  <c r="J194" i="4"/>
  <c r="J193" i="4"/>
  <c r="J192" i="4"/>
  <c r="H188" i="4"/>
  <c r="J188" i="4"/>
  <c r="F187" i="4"/>
  <c r="H187" i="4"/>
  <c r="E188" i="4" s="1"/>
  <c r="F188" i="4" s="1"/>
  <c r="L188" i="4" s="1"/>
  <c r="H186" i="4"/>
  <c r="J186" i="4"/>
  <c r="J184" i="4"/>
  <c r="H180" i="4"/>
  <c r="J180" i="4"/>
  <c r="H179" i="4"/>
  <c r="E180" i="4" s="1"/>
  <c r="F180" i="4" s="1"/>
  <c r="J179" i="4"/>
  <c r="H178" i="4"/>
  <c r="J178" i="4"/>
  <c r="H172" i="4"/>
  <c r="J172" i="4"/>
  <c r="H170" i="4"/>
  <c r="J170" i="4"/>
  <c r="H169" i="4"/>
  <c r="H162" i="4"/>
  <c r="J162" i="4"/>
  <c r="H159" i="4"/>
  <c r="H157" i="4"/>
  <c r="H152" i="4"/>
  <c r="J152" i="4"/>
  <c r="J150" i="4"/>
  <c r="H149" i="4"/>
  <c r="J148" i="4"/>
  <c r="J147" i="4"/>
  <c r="H142" i="4"/>
  <c r="J142" i="4"/>
  <c r="H141" i="4"/>
  <c r="E142" i="4" s="1"/>
  <c r="K142" i="4" s="1"/>
  <c r="F140" i="4"/>
  <c r="H139" i="4"/>
  <c r="J139" i="4"/>
  <c r="F138" i="4"/>
  <c r="H138" i="4"/>
  <c r="J138" i="4"/>
  <c r="H137" i="4"/>
  <c r="J137" i="4"/>
  <c r="H132" i="4"/>
  <c r="J132" i="4"/>
  <c r="H131" i="4"/>
  <c r="E132" i="4" s="1"/>
  <c r="K132" i="4" s="1"/>
  <c r="J131" i="4"/>
  <c r="F130" i="4"/>
  <c r="H130" i="4"/>
  <c r="J130" i="4"/>
  <c r="K130" i="4"/>
  <c r="H129" i="4"/>
  <c r="H126" i="4"/>
  <c r="J126" i="4"/>
  <c r="H122" i="4"/>
  <c r="J122" i="4"/>
  <c r="F121" i="4"/>
  <c r="H121" i="4"/>
  <c r="E122" i="4" s="1"/>
  <c r="K122" i="4" s="1"/>
  <c r="K121" i="4"/>
  <c r="J120" i="4"/>
  <c r="H119" i="4"/>
  <c r="J119" i="4"/>
  <c r="F118" i="4"/>
  <c r="H118" i="4"/>
  <c r="J118" i="4"/>
  <c r="K118" i="4"/>
  <c r="H117" i="4"/>
  <c r="J117" i="4"/>
  <c r="H113" i="4"/>
  <c r="F19" i="5" s="1"/>
  <c r="G54" i="6" s="1"/>
  <c r="H54" i="6" s="1"/>
  <c r="H112" i="4"/>
  <c r="J112" i="4"/>
  <c r="H111" i="4"/>
  <c r="E112" i="4" s="1"/>
  <c r="F112" i="4" s="1"/>
  <c r="L112" i="4" s="1"/>
  <c r="J111" i="4"/>
  <c r="H110" i="4"/>
  <c r="J110" i="4"/>
  <c r="F109" i="4"/>
  <c r="H109" i="4"/>
  <c r="J109" i="4"/>
  <c r="K109" i="4"/>
  <c r="F108" i="4"/>
  <c r="E110" i="4" s="1"/>
  <c r="F110" i="4" s="1"/>
  <c r="H108" i="4"/>
  <c r="J108" i="4"/>
  <c r="H104" i="4"/>
  <c r="J104" i="4"/>
  <c r="F103" i="4"/>
  <c r="H102" i="4"/>
  <c r="J102" i="4"/>
  <c r="F101" i="4"/>
  <c r="J101" i="4"/>
  <c r="F100" i="4"/>
  <c r="E102" i="4" s="1"/>
  <c r="K102" i="4" s="1"/>
  <c r="J100" i="4"/>
  <c r="H96" i="4"/>
  <c r="J96" i="4"/>
  <c r="H94" i="4"/>
  <c r="J94" i="4"/>
  <c r="J93" i="4"/>
  <c r="J92" i="4"/>
  <c r="H88" i="4"/>
  <c r="J88" i="4"/>
  <c r="F87" i="4"/>
  <c r="H87" i="4"/>
  <c r="E88" i="4" s="1"/>
  <c r="F88" i="4" s="1"/>
  <c r="J87" i="4"/>
  <c r="K87" i="4"/>
  <c r="H86" i="4"/>
  <c r="J86" i="4"/>
  <c r="H80" i="4"/>
  <c r="J80" i="4"/>
  <c r="H74" i="4"/>
  <c r="J74" i="4"/>
  <c r="F73" i="4"/>
  <c r="H73" i="4"/>
  <c r="E74" i="4" s="1"/>
  <c r="K74" i="4" s="1"/>
  <c r="K73" i="4"/>
  <c r="F72" i="4"/>
  <c r="J72" i="4"/>
  <c r="J75" i="4" s="1"/>
  <c r="G14" i="5" s="1"/>
  <c r="I131" i="6" s="1"/>
  <c r="J131" i="6" s="1"/>
  <c r="K72" i="4"/>
  <c r="H68" i="4"/>
  <c r="J68" i="4"/>
  <c r="H67" i="4"/>
  <c r="J67" i="4"/>
  <c r="F65" i="4"/>
  <c r="H65" i="4"/>
  <c r="H62" i="4"/>
  <c r="F12" i="5" s="1"/>
  <c r="G129" i="6" s="1"/>
  <c r="H129" i="6" s="1"/>
  <c r="H61" i="4"/>
  <c r="J61" i="4"/>
  <c r="H60" i="4"/>
  <c r="J60" i="4"/>
  <c r="H59" i="4"/>
  <c r="J59" i="4"/>
  <c r="H58" i="4"/>
  <c r="J58" i="4"/>
  <c r="J62" i="4" s="1"/>
  <c r="G12" i="5" s="1"/>
  <c r="I129" i="6" s="1"/>
  <c r="J129" i="6" s="1"/>
  <c r="H54" i="4"/>
  <c r="J54" i="4"/>
  <c r="F53" i="4"/>
  <c r="H53" i="4"/>
  <c r="E54" i="4" s="1"/>
  <c r="F54" i="4" s="1"/>
  <c r="L54" i="4" s="1"/>
  <c r="J52" i="4"/>
  <c r="K52" i="4"/>
  <c r="H48" i="4"/>
  <c r="J48" i="4"/>
  <c r="F47" i="4"/>
  <c r="H47" i="4"/>
  <c r="E48" i="4" s="1"/>
  <c r="F48" i="4" s="1"/>
  <c r="H42" i="4"/>
  <c r="J42" i="4"/>
  <c r="F40" i="4"/>
  <c r="H36" i="4"/>
  <c r="J36" i="4"/>
  <c r="H35" i="4"/>
  <c r="E36" i="4" s="1"/>
  <c r="F36" i="4" s="1"/>
  <c r="L36" i="4" s="1"/>
  <c r="J35" i="4"/>
  <c r="J34" i="4"/>
  <c r="H30" i="4"/>
  <c r="J30" i="4"/>
  <c r="F29" i="4"/>
  <c r="H28" i="4"/>
  <c r="J28" i="4"/>
  <c r="H26" i="4"/>
  <c r="H22" i="4"/>
  <c r="J22" i="4"/>
  <c r="F21" i="4"/>
  <c r="H20" i="4"/>
  <c r="J20" i="4"/>
  <c r="H14" i="4"/>
  <c r="J14" i="4"/>
  <c r="J13" i="4"/>
  <c r="H8" i="4"/>
  <c r="J8" i="4"/>
  <c r="F7" i="4"/>
  <c r="H7" i="4"/>
  <c r="E8" i="4" s="1"/>
  <c r="F8" i="4" s="1"/>
  <c r="L8" i="4" s="1"/>
  <c r="F6" i="4"/>
  <c r="J6" i="4"/>
  <c r="J5" i="4"/>
  <c r="F117" i="6"/>
  <c r="H117" i="6"/>
  <c r="F116" i="6"/>
  <c r="J116" i="6"/>
  <c r="F115" i="6"/>
  <c r="K114" i="6"/>
  <c r="H113" i="6"/>
  <c r="F112" i="6"/>
  <c r="H81" i="6"/>
  <c r="J81" i="6"/>
  <c r="H80" i="6"/>
  <c r="J80" i="6"/>
  <c r="F69" i="6"/>
  <c r="H69" i="6"/>
  <c r="J69" i="6"/>
  <c r="K69" i="6"/>
  <c r="F68" i="6"/>
  <c r="J68" i="6"/>
  <c r="F65" i="6"/>
  <c r="H65" i="6"/>
  <c r="J65" i="6"/>
  <c r="K65" i="6"/>
  <c r="F64" i="6"/>
  <c r="H64" i="6"/>
  <c r="H43" i="6"/>
  <c r="J43" i="6"/>
  <c r="K40" i="6"/>
  <c r="F39" i="6"/>
  <c r="J38" i="6"/>
  <c r="H37" i="6"/>
  <c r="J37" i="6"/>
  <c r="K37" i="6"/>
  <c r="H36" i="6"/>
  <c r="J35" i="6"/>
  <c r="J34" i="6"/>
  <c r="H33" i="6"/>
  <c r="F211" i="4" l="1"/>
  <c r="K211" i="4"/>
  <c r="L88" i="4"/>
  <c r="K170" i="4"/>
  <c r="K192" i="4"/>
  <c r="F266" i="4"/>
  <c r="E184" i="4"/>
  <c r="E185" i="4"/>
  <c r="F185" i="4" s="1"/>
  <c r="E176" i="4"/>
  <c r="E177" i="4"/>
  <c r="F177" i="4" s="1"/>
  <c r="E119" i="4"/>
  <c r="F119" i="4" s="1"/>
  <c r="E168" i="4"/>
  <c r="F168" i="4" s="1"/>
  <c r="E148" i="4"/>
  <c r="F148" i="4" s="1"/>
  <c r="E129" i="4"/>
  <c r="F129" i="4" s="1"/>
  <c r="K305" i="4"/>
  <c r="F305" i="4"/>
  <c r="E92" i="4"/>
  <c r="F92" i="4" s="1"/>
  <c r="E93" i="4"/>
  <c r="F93" i="4" s="1"/>
  <c r="E268" i="4"/>
  <c r="E257" i="4"/>
  <c r="F257" i="4" s="1"/>
  <c r="E126" i="4"/>
  <c r="E158" i="4"/>
  <c r="E34" i="6"/>
  <c r="F34" i="6" s="1"/>
  <c r="K260" i="4"/>
  <c r="F260" i="4"/>
  <c r="L48" i="4"/>
  <c r="J113" i="4"/>
  <c r="G19" i="5" s="1"/>
  <c r="L118" i="4"/>
  <c r="L180" i="4"/>
  <c r="F193" i="4"/>
  <c r="K193" i="4"/>
  <c r="K384" i="4"/>
  <c r="F384" i="4"/>
  <c r="K389" i="4"/>
  <c r="F389" i="4"/>
  <c r="K179" i="4"/>
  <c r="F179" i="4"/>
  <c r="H203" i="4"/>
  <c r="E204" i="4" s="1"/>
  <c r="F204" i="4" s="1"/>
  <c r="L204" i="4" s="1"/>
  <c r="K203" i="4"/>
  <c r="K224" i="4"/>
  <c r="F224" i="4"/>
  <c r="E38" i="6"/>
  <c r="F38" i="6" s="1"/>
  <c r="F267" i="4"/>
  <c r="K267" i="4"/>
  <c r="L172" i="4"/>
  <c r="J276" i="4"/>
  <c r="K276" i="4"/>
  <c r="E61" i="4"/>
  <c r="F61" i="4" s="1"/>
  <c r="L61" i="4" s="1"/>
  <c r="F216" i="4"/>
  <c r="E218" i="4" s="1"/>
  <c r="K218" i="4" s="1"/>
  <c r="J227" i="4"/>
  <c r="G32" i="5" s="1"/>
  <c r="I18" i="6" s="1"/>
  <c r="J18" i="6" s="1"/>
  <c r="L152" i="4"/>
  <c r="E166" i="4"/>
  <c r="F166" i="4" s="1"/>
  <c r="E19" i="4"/>
  <c r="F19" i="4" s="1"/>
  <c r="L22" i="4"/>
  <c r="E85" i="4"/>
  <c r="E117" i="4"/>
  <c r="F117" i="4" s="1"/>
  <c r="E137" i="4"/>
  <c r="F137" i="4" s="1"/>
  <c r="E149" i="4"/>
  <c r="F149" i="4" s="1"/>
  <c r="E157" i="4"/>
  <c r="F157" i="4" s="1"/>
  <c r="E169" i="4"/>
  <c r="F169" i="4" s="1"/>
  <c r="E200" i="4"/>
  <c r="F200" i="4" s="1"/>
  <c r="E202" i="4" s="1"/>
  <c r="F202" i="4" s="1"/>
  <c r="E209" i="4"/>
  <c r="F209" i="4" s="1"/>
  <c r="K251" i="4"/>
  <c r="K259" i="4"/>
  <c r="K275" i="4"/>
  <c r="L283" i="4"/>
  <c r="K287" i="4"/>
  <c r="J302" i="4"/>
  <c r="G43" i="5" s="1"/>
  <c r="I108" i="6" s="1"/>
  <c r="J108" i="6" s="1"/>
  <c r="K306" i="4"/>
  <c r="K311" i="4"/>
  <c r="K335" i="4"/>
  <c r="K354" i="4"/>
  <c r="K355" i="4"/>
  <c r="K367" i="4"/>
  <c r="K379" i="4"/>
  <c r="K387" i="4"/>
  <c r="K406" i="4"/>
  <c r="E33" i="6"/>
  <c r="F33" i="6" s="1"/>
  <c r="K43" i="6"/>
  <c r="E66" i="6"/>
  <c r="F66" i="6" s="1"/>
  <c r="K68" i="6"/>
  <c r="E80" i="6"/>
  <c r="L220" i="4"/>
  <c r="E27" i="4"/>
  <c r="F27" i="4" s="1"/>
  <c r="L30" i="4"/>
  <c r="L96" i="4"/>
  <c r="E120" i="4"/>
  <c r="F120" i="4" s="1"/>
  <c r="E128" i="4"/>
  <c r="F128" i="4" s="1"/>
  <c r="E136" i="4"/>
  <c r="F136" i="4" s="1"/>
  <c r="E156" i="4"/>
  <c r="F156" i="4" s="1"/>
  <c r="L162" i="4"/>
  <c r="E217" i="4"/>
  <c r="F217" i="4" s="1"/>
  <c r="E256" i="4"/>
  <c r="F256" i="4" s="1"/>
  <c r="E36" i="6"/>
  <c r="F36" i="6" s="1"/>
  <c r="L232" i="4"/>
  <c r="H239" i="4"/>
  <c r="F34" i="5" s="1"/>
  <c r="G20" i="6" s="1"/>
  <c r="H20" i="6" s="1"/>
  <c r="L262" i="4"/>
  <c r="L362" i="4"/>
  <c r="K6" i="4"/>
  <c r="K19" i="4"/>
  <c r="H55" i="4"/>
  <c r="F11" i="5" s="1"/>
  <c r="G128" i="6" s="1"/>
  <c r="H128" i="6" s="1"/>
  <c r="K60" i="4"/>
  <c r="H75" i="4"/>
  <c r="F14" i="5" s="1"/>
  <c r="G131" i="6" s="1"/>
  <c r="H131" i="6" s="1"/>
  <c r="K108" i="4"/>
  <c r="K117" i="4"/>
  <c r="E139" i="4"/>
  <c r="F139" i="4" s="1"/>
  <c r="K161" i="4"/>
  <c r="K185" i="4"/>
  <c r="K187" i="4"/>
  <c r="K195" i="4"/>
  <c r="K208" i="4"/>
  <c r="K209" i="4"/>
  <c r="H221" i="4"/>
  <c r="F31" i="5" s="1"/>
  <c r="G103" i="6" s="1"/>
  <c r="H103" i="6" s="1"/>
  <c r="K219" i="4"/>
  <c r="K242" i="4"/>
  <c r="K243" i="4"/>
  <c r="K116" i="6"/>
  <c r="I7" i="6"/>
  <c r="J7" i="6" s="1"/>
  <c r="I54" i="6"/>
  <c r="J54" i="6" s="1"/>
  <c r="G18" i="6"/>
  <c r="H18" i="6" s="1"/>
  <c r="H116" i="6"/>
  <c r="K5" i="4"/>
  <c r="K139" i="4"/>
  <c r="K140" i="4"/>
  <c r="H195" i="4"/>
  <c r="E196" i="4" s="1"/>
  <c r="F196" i="4" s="1"/>
  <c r="L196" i="4" s="1"/>
  <c r="H208" i="4"/>
  <c r="L208" i="4" s="1"/>
  <c r="J243" i="4"/>
  <c r="J245" i="4" s="1"/>
  <c r="G35" i="5" s="1"/>
  <c r="I106" i="6" s="1"/>
  <c r="J106" i="6" s="1"/>
  <c r="K269" i="4"/>
  <c r="K270" i="4"/>
  <c r="J287" i="4"/>
  <c r="J290" i="4" s="1"/>
  <c r="G41" i="5" s="1"/>
  <c r="I24" i="6" s="1"/>
  <c r="J24" i="6" s="1"/>
  <c r="H306" i="4"/>
  <c r="L306" i="4" s="1"/>
  <c r="E319" i="4"/>
  <c r="K319" i="4" s="1"/>
  <c r="J335" i="4"/>
  <c r="J351" i="4"/>
  <c r="G51" i="5" s="1"/>
  <c r="I27" i="6" s="1"/>
  <c r="J27" i="6" s="1"/>
  <c r="J369" i="4"/>
  <c r="G54" i="5" s="1"/>
  <c r="I30" i="6" s="1"/>
  <c r="J30" i="6" s="1"/>
  <c r="K381" i="4"/>
  <c r="K399" i="4"/>
  <c r="L405" i="4"/>
  <c r="G7" i="6"/>
  <c r="H7" i="6" s="1"/>
  <c r="I20" i="6"/>
  <c r="J20" i="6" s="1"/>
  <c r="I57" i="6"/>
  <c r="J57" i="6" s="1"/>
  <c r="L65" i="6"/>
  <c r="J37" i="4"/>
  <c r="G8" i="5" s="1"/>
  <c r="I125" i="6" s="1"/>
  <c r="J125" i="6" s="1"/>
  <c r="K59" i="4"/>
  <c r="K147" i="4"/>
  <c r="K169" i="4"/>
  <c r="J187" i="4"/>
  <c r="J189" i="4" s="1"/>
  <c r="G27" i="5" s="1"/>
  <c r="I9" i="6" s="1"/>
  <c r="J9" i="6" s="1"/>
  <c r="J209" i="4"/>
  <c r="J213" i="4" s="1"/>
  <c r="G30" i="5" s="1"/>
  <c r="I102" i="6" s="1"/>
  <c r="J102" i="6" s="1"/>
  <c r="K225" i="4"/>
  <c r="K237" i="4"/>
  <c r="J275" i="4"/>
  <c r="J278" i="4" s="1"/>
  <c r="G39" i="5" s="1"/>
  <c r="I107" i="6" s="1"/>
  <c r="J107" i="6" s="1"/>
  <c r="L276" i="4"/>
  <c r="J311" i="4"/>
  <c r="J332" i="4"/>
  <c r="G48" i="5" s="1"/>
  <c r="I110" i="6" s="1"/>
  <c r="J110" i="6" s="1"/>
  <c r="H339" i="4"/>
  <c r="F49" i="5" s="1"/>
  <c r="G111" i="6" s="1"/>
  <c r="H111" i="6" s="1"/>
  <c r="J367" i="4"/>
  <c r="J379" i="4"/>
  <c r="K394" i="4"/>
  <c r="K402" i="4"/>
  <c r="L403" i="4"/>
  <c r="K405" i="4"/>
  <c r="K131" i="4"/>
  <c r="K151" i="4"/>
  <c r="K281" i="4"/>
  <c r="K373" i="4"/>
  <c r="J123" i="4"/>
  <c r="G20" i="5" s="1"/>
  <c r="I14" i="6" s="1"/>
  <c r="J14" i="6" s="1"/>
  <c r="K38" i="6"/>
  <c r="J7" i="4"/>
  <c r="J9" i="4" s="1"/>
  <c r="G4" i="5" s="1"/>
  <c r="I248" i="4" s="1"/>
  <c r="J248" i="4" s="1"/>
  <c r="L109" i="4"/>
  <c r="L110" i="4"/>
  <c r="H185" i="4"/>
  <c r="H189" i="4" s="1"/>
  <c r="F27" i="5" s="1"/>
  <c r="G9" i="6" s="1"/>
  <c r="J205" i="4"/>
  <c r="G29" i="5" s="1"/>
  <c r="I11" i="6" s="1"/>
  <c r="J11" i="6" s="1"/>
  <c r="J221" i="4"/>
  <c r="G31" i="5" s="1"/>
  <c r="I103" i="6" s="1"/>
  <c r="J103" i="6" s="1"/>
  <c r="J314" i="4"/>
  <c r="G45" i="5" s="1"/>
  <c r="I61" i="6" s="1"/>
  <c r="J61" i="6" s="1"/>
  <c r="K317" i="4"/>
  <c r="L381" i="4"/>
  <c r="K385" i="4"/>
  <c r="L406" i="4"/>
  <c r="K411" i="4"/>
  <c r="K27" i="4"/>
  <c r="J105" i="4"/>
  <c r="G18" i="5" s="1"/>
  <c r="K136" i="4"/>
  <c r="K217" i="4"/>
  <c r="K294" i="4"/>
  <c r="K342" i="4"/>
  <c r="K117" i="6"/>
  <c r="L117" i="6"/>
  <c r="L116" i="6"/>
  <c r="K115" i="6"/>
  <c r="L115" i="6"/>
  <c r="L114" i="6"/>
  <c r="L113" i="6"/>
  <c r="K113" i="6"/>
  <c r="L112" i="6"/>
  <c r="K112" i="6"/>
  <c r="L82" i="6"/>
  <c r="K82" i="6"/>
  <c r="L81" i="6"/>
  <c r="K81" i="6"/>
  <c r="L69" i="6"/>
  <c r="L68" i="6"/>
  <c r="L67" i="6"/>
  <c r="K67" i="6"/>
  <c r="L66" i="6"/>
  <c r="K66" i="6"/>
  <c r="L64" i="6"/>
  <c r="K64" i="6"/>
  <c r="J60" i="6"/>
  <c r="L43" i="6"/>
  <c r="K42" i="6"/>
  <c r="L42" i="6"/>
  <c r="K41" i="6"/>
  <c r="L41" i="6"/>
  <c r="L40" i="6"/>
  <c r="K39" i="6"/>
  <c r="H39" i="6"/>
  <c r="L39" i="6" s="1"/>
  <c r="L38" i="6"/>
  <c r="L37" i="6"/>
  <c r="K36" i="6"/>
  <c r="L36" i="6"/>
  <c r="L35" i="6"/>
  <c r="K35" i="6"/>
  <c r="L34" i="6"/>
  <c r="K34" i="6"/>
  <c r="K33" i="6"/>
  <c r="L33" i="6"/>
  <c r="J28" i="6"/>
  <c r="H9" i="6"/>
  <c r="L412" i="4"/>
  <c r="K412" i="4"/>
  <c r="L411" i="4"/>
  <c r="K410" i="4"/>
  <c r="L410" i="4"/>
  <c r="K409" i="4"/>
  <c r="L409" i="4"/>
  <c r="L408" i="4"/>
  <c r="K408" i="4"/>
  <c r="E413" i="4"/>
  <c r="K413" i="4" s="1"/>
  <c r="L407" i="4"/>
  <c r="K407" i="4"/>
  <c r="K404" i="4"/>
  <c r="L404" i="4"/>
  <c r="L402" i="4"/>
  <c r="L401" i="4"/>
  <c r="K401" i="4"/>
  <c r="L400" i="4"/>
  <c r="K400" i="4"/>
  <c r="L399" i="4"/>
  <c r="K398" i="4"/>
  <c r="F398" i="4"/>
  <c r="L398" i="4" s="1"/>
  <c r="L397" i="4"/>
  <c r="K397" i="4"/>
  <c r="L396" i="4"/>
  <c r="K396" i="4"/>
  <c r="L395" i="4"/>
  <c r="K395" i="4"/>
  <c r="L394" i="4"/>
  <c r="L393" i="4"/>
  <c r="K393" i="4"/>
  <c r="L392" i="4"/>
  <c r="K392" i="4"/>
  <c r="L391" i="4"/>
  <c r="K391" i="4"/>
  <c r="L390" i="4"/>
  <c r="K390" i="4"/>
  <c r="L389" i="4"/>
  <c r="L388" i="4"/>
  <c r="K388" i="4"/>
  <c r="L387" i="4"/>
  <c r="L386" i="4"/>
  <c r="K386" i="4"/>
  <c r="L385" i="4"/>
  <c r="L384" i="4"/>
  <c r="L383" i="4"/>
  <c r="K383" i="4"/>
  <c r="L382" i="4"/>
  <c r="K382" i="4"/>
  <c r="L380" i="4"/>
  <c r="K380" i="4"/>
  <c r="J414" i="4"/>
  <c r="G56" i="5" s="1"/>
  <c r="I79" i="6" s="1"/>
  <c r="J79" i="6" s="1"/>
  <c r="L379" i="4"/>
  <c r="K378" i="4"/>
  <c r="H378" i="4"/>
  <c r="H414" i="4" s="1"/>
  <c r="F56" i="5" s="1"/>
  <c r="G79" i="6" s="1"/>
  <c r="H79" i="6" s="1"/>
  <c r="J373" i="4"/>
  <c r="L373" i="4" s="1"/>
  <c r="K372" i="4"/>
  <c r="H372" i="4"/>
  <c r="H375" i="4" s="1"/>
  <c r="F55" i="5" s="1"/>
  <c r="G31" i="6" s="1"/>
  <c r="H31" i="6" s="1"/>
  <c r="H369" i="4"/>
  <c r="F54" i="5" s="1"/>
  <c r="G30" i="6" s="1"/>
  <c r="H30" i="6" s="1"/>
  <c r="L367" i="4"/>
  <c r="K366" i="4"/>
  <c r="F369" i="4"/>
  <c r="K368" i="4"/>
  <c r="L366" i="4"/>
  <c r="J363" i="4"/>
  <c r="G53" i="5" s="1"/>
  <c r="I28" i="6" s="1"/>
  <c r="L361" i="4"/>
  <c r="H363" i="4"/>
  <c r="F53" i="5" s="1"/>
  <c r="G28" i="6" s="1"/>
  <c r="H28" i="6" s="1"/>
  <c r="K361" i="4"/>
  <c r="K360" i="4"/>
  <c r="L360" i="4"/>
  <c r="K362" i="4"/>
  <c r="F363" i="4"/>
  <c r="J355" i="4"/>
  <c r="J357" i="4" s="1"/>
  <c r="G52" i="5" s="1"/>
  <c r="I29" i="6" s="1"/>
  <c r="J29" i="6" s="1"/>
  <c r="L356" i="4"/>
  <c r="F357" i="4"/>
  <c r="E52" i="5" s="1"/>
  <c r="E29" i="6" s="1"/>
  <c r="L354" i="4"/>
  <c r="H357" i="4"/>
  <c r="F52" i="5" s="1"/>
  <c r="G29" i="6" s="1"/>
  <c r="H29" i="6" s="1"/>
  <c r="L349" i="4"/>
  <c r="K348" i="4"/>
  <c r="H348" i="4"/>
  <c r="H351" i="4" s="1"/>
  <c r="F51" i="5" s="1"/>
  <c r="G27" i="6" s="1"/>
  <c r="H27" i="6" s="1"/>
  <c r="J345" i="4"/>
  <c r="G50" i="5" s="1"/>
  <c r="I26" i="6" s="1"/>
  <c r="J26" i="6" s="1"/>
  <c r="L343" i="4"/>
  <c r="F345" i="4"/>
  <c r="E50" i="5" s="1"/>
  <c r="E26" i="6" s="1"/>
  <c r="F26" i="6" s="1"/>
  <c r="L26" i="6" s="1"/>
  <c r="K343" i="4"/>
  <c r="L342" i="4"/>
  <c r="H345" i="4"/>
  <c r="F50" i="5" s="1"/>
  <c r="G26" i="6" s="1"/>
  <c r="H26" i="6" s="1"/>
  <c r="K344" i="4"/>
  <c r="J339" i="4"/>
  <c r="G49" i="5" s="1"/>
  <c r="I111" i="6" s="1"/>
  <c r="J111" i="6" s="1"/>
  <c r="L337" i="4"/>
  <c r="K336" i="4"/>
  <c r="E338" i="4"/>
  <c r="L336" i="4"/>
  <c r="L335" i="4"/>
  <c r="K330" i="4"/>
  <c r="H330" i="4"/>
  <c r="L329" i="4"/>
  <c r="K329" i="4"/>
  <c r="K324" i="4"/>
  <c r="J326" i="4"/>
  <c r="G47" i="5" s="1"/>
  <c r="I109" i="6" s="1"/>
  <c r="J109" i="6" s="1"/>
  <c r="E325" i="4"/>
  <c r="K325" i="4" s="1"/>
  <c r="H326" i="4"/>
  <c r="F47" i="5" s="1"/>
  <c r="G109" i="6" s="1"/>
  <c r="H109" i="6" s="1"/>
  <c r="L324" i="4"/>
  <c r="L323" i="4"/>
  <c r="K323" i="4"/>
  <c r="J320" i="4"/>
  <c r="G46" i="5" s="1"/>
  <c r="I62" i="6" s="1"/>
  <c r="J62" i="6" s="1"/>
  <c r="K318" i="4"/>
  <c r="L318" i="4"/>
  <c r="L317" i="4"/>
  <c r="K312" i="4"/>
  <c r="H312" i="4"/>
  <c r="L311" i="4"/>
  <c r="L305" i="4"/>
  <c r="L300" i="4"/>
  <c r="H302" i="4"/>
  <c r="F43" i="5" s="1"/>
  <c r="G108" i="6" s="1"/>
  <c r="H108" i="6" s="1"/>
  <c r="L299" i="4"/>
  <c r="K299" i="4"/>
  <c r="J294" i="4"/>
  <c r="L294" i="4" s="1"/>
  <c r="K293" i="4"/>
  <c r="H293" i="4"/>
  <c r="H296" i="4" s="1"/>
  <c r="F42" i="5" s="1"/>
  <c r="G25" i="6" s="1"/>
  <c r="H25" i="6" s="1"/>
  <c r="L288" i="4"/>
  <c r="L287" i="4"/>
  <c r="H290" i="4"/>
  <c r="F41" i="5" s="1"/>
  <c r="G24" i="6" s="1"/>
  <c r="H24" i="6" s="1"/>
  <c r="K282" i="4"/>
  <c r="L282" i="4"/>
  <c r="F284" i="4"/>
  <c r="E40" i="5" s="1"/>
  <c r="E23" i="6" s="1"/>
  <c r="F23" i="6" s="1"/>
  <c r="J281" i="4"/>
  <c r="J284" i="4" s="1"/>
  <c r="G40" i="5" s="1"/>
  <c r="I23" i="6" s="1"/>
  <c r="J23" i="6" s="1"/>
  <c r="H284" i="4"/>
  <c r="F40" i="5" s="1"/>
  <c r="G23" i="6" s="1"/>
  <c r="H23" i="6" s="1"/>
  <c r="E277" i="4"/>
  <c r="K277" i="4" s="1"/>
  <c r="L275" i="4"/>
  <c r="H272" i="4"/>
  <c r="F38" i="5" s="1"/>
  <c r="G22" i="6" s="1"/>
  <c r="H22" i="6" s="1"/>
  <c r="L270" i="4"/>
  <c r="J272" i="4"/>
  <c r="G38" i="5" s="1"/>
  <c r="I22" i="6" s="1"/>
  <c r="J22" i="6" s="1"/>
  <c r="L269" i="4"/>
  <c r="L267" i="4"/>
  <c r="L266" i="4"/>
  <c r="K261" i="4"/>
  <c r="L261" i="4"/>
  <c r="L260" i="4"/>
  <c r="L259" i="4"/>
  <c r="L258" i="4"/>
  <c r="K262" i="4"/>
  <c r="K258" i="4"/>
  <c r="J263" i="4"/>
  <c r="G37" i="5" s="1"/>
  <c r="I21" i="6" s="1"/>
  <c r="J21" i="6" s="1"/>
  <c r="L257" i="4"/>
  <c r="H263" i="4"/>
  <c r="F37" i="5" s="1"/>
  <c r="G21" i="6" s="1"/>
  <c r="H21" i="6" s="1"/>
  <c r="K257" i="4"/>
  <c r="L256" i="4"/>
  <c r="F263" i="4"/>
  <c r="K256" i="4"/>
  <c r="J251" i="4"/>
  <c r="L251" i="4" s="1"/>
  <c r="L250" i="4"/>
  <c r="K250" i="4"/>
  <c r="H245" i="4"/>
  <c r="F35" i="5" s="1"/>
  <c r="G106" i="6" s="1"/>
  <c r="H106" i="6" s="1"/>
  <c r="L242" i="4"/>
  <c r="L237" i="4"/>
  <c r="L236" i="4"/>
  <c r="K236" i="4"/>
  <c r="J233" i="4"/>
  <c r="G33" i="5" s="1"/>
  <c r="H233" i="4"/>
  <c r="F33" i="5" s="1"/>
  <c r="L231" i="4"/>
  <c r="K231" i="4"/>
  <c r="L230" i="4"/>
  <c r="F233" i="4"/>
  <c r="K230" i="4"/>
  <c r="L225" i="4"/>
  <c r="L224" i="4"/>
  <c r="L219" i="4"/>
  <c r="L217" i="4"/>
  <c r="L216" i="4"/>
  <c r="E212" i="4"/>
  <c r="K212" i="4" s="1"/>
  <c r="L211" i="4"/>
  <c r="H213" i="4"/>
  <c r="F30" i="5" s="1"/>
  <c r="G102" i="6" s="1"/>
  <c r="H102" i="6" s="1"/>
  <c r="L209" i="4"/>
  <c r="H205" i="4"/>
  <c r="F29" i="5" s="1"/>
  <c r="G11" i="6" s="1"/>
  <c r="H11" i="6" s="1"/>
  <c r="L203" i="4"/>
  <c r="L201" i="4"/>
  <c r="K200" i="4"/>
  <c r="L200" i="4"/>
  <c r="L202" i="4"/>
  <c r="F205" i="4"/>
  <c r="J197" i="4"/>
  <c r="G28" i="5" s="1"/>
  <c r="L195" i="4"/>
  <c r="L193" i="4"/>
  <c r="H197" i="4"/>
  <c r="F28" i="5" s="1"/>
  <c r="L192" i="4"/>
  <c r="K196" i="4"/>
  <c r="L194" i="4"/>
  <c r="F197" i="4"/>
  <c r="L187" i="4"/>
  <c r="L185" i="4"/>
  <c r="K188" i="4"/>
  <c r="J181" i="4"/>
  <c r="G26" i="5" s="1"/>
  <c r="I8" i="6" s="1"/>
  <c r="J8" i="6" s="1"/>
  <c r="L179" i="4"/>
  <c r="H181" i="4"/>
  <c r="F26" i="5" s="1"/>
  <c r="G8" i="6" s="1"/>
  <c r="H8" i="6" s="1"/>
  <c r="L177" i="4"/>
  <c r="K177" i="4"/>
  <c r="K180" i="4"/>
  <c r="K171" i="4"/>
  <c r="L171" i="4"/>
  <c r="L170" i="4"/>
  <c r="L169" i="4"/>
  <c r="L168" i="4"/>
  <c r="K168" i="4"/>
  <c r="J173" i="4"/>
  <c r="G25" i="5" s="1"/>
  <c r="I105" i="6" s="1"/>
  <c r="J105" i="6" s="1"/>
  <c r="L167" i="4"/>
  <c r="K172" i="4"/>
  <c r="H173" i="4"/>
  <c r="F25" i="5" s="1"/>
  <c r="G105" i="6" s="1"/>
  <c r="H105" i="6" s="1"/>
  <c r="K167" i="4"/>
  <c r="L166" i="4"/>
  <c r="F173" i="4"/>
  <c r="K166" i="4"/>
  <c r="J161" i="4"/>
  <c r="L161" i="4" s="1"/>
  <c r="K160" i="4"/>
  <c r="F160" i="4"/>
  <c r="L160" i="4" s="1"/>
  <c r="J163" i="4"/>
  <c r="G24" i="5" s="1"/>
  <c r="L159" i="4"/>
  <c r="K159" i="4"/>
  <c r="H163" i="4"/>
  <c r="F24" i="5" s="1"/>
  <c r="L157" i="4"/>
  <c r="K157" i="4"/>
  <c r="K162" i="4"/>
  <c r="L156" i="4"/>
  <c r="K156" i="4"/>
  <c r="J151" i="4"/>
  <c r="J153" i="4" s="1"/>
  <c r="G23" i="5" s="1"/>
  <c r="I17" i="6" s="1"/>
  <c r="J17" i="6" s="1"/>
  <c r="K150" i="4"/>
  <c r="L150" i="4"/>
  <c r="L149" i="4"/>
  <c r="K149" i="4"/>
  <c r="L148" i="4"/>
  <c r="K148" i="4"/>
  <c r="L147" i="4"/>
  <c r="K146" i="4"/>
  <c r="H146" i="4"/>
  <c r="H153" i="4" s="1"/>
  <c r="F23" i="5" s="1"/>
  <c r="G17" i="6" s="1"/>
  <c r="H17" i="6" s="1"/>
  <c r="F153" i="4"/>
  <c r="L141" i="4"/>
  <c r="H143" i="4"/>
  <c r="F22" i="5" s="1"/>
  <c r="K141" i="4"/>
  <c r="L140" i="4"/>
  <c r="L139" i="4"/>
  <c r="L138" i="4"/>
  <c r="L137" i="4"/>
  <c r="K137" i="4"/>
  <c r="J136" i="4"/>
  <c r="J143" i="4" s="1"/>
  <c r="G22" i="5" s="1"/>
  <c r="L131" i="4"/>
  <c r="L130" i="4"/>
  <c r="L129" i="4"/>
  <c r="K129" i="4"/>
  <c r="J133" i="4"/>
  <c r="G21" i="5" s="1"/>
  <c r="I15" i="6" s="1"/>
  <c r="J15" i="6" s="1"/>
  <c r="H133" i="4"/>
  <c r="F21" i="5" s="1"/>
  <c r="G15" i="6" s="1"/>
  <c r="H15" i="6" s="1"/>
  <c r="L128" i="4"/>
  <c r="K128" i="4"/>
  <c r="L127" i="4"/>
  <c r="K127" i="4"/>
  <c r="L121" i="4"/>
  <c r="K120" i="4"/>
  <c r="L120" i="4"/>
  <c r="L119" i="4"/>
  <c r="K119" i="4"/>
  <c r="H123" i="4"/>
  <c r="F20" i="5" s="1"/>
  <c r="G14" i="6" s="1"/>
  <c r="H14" i="6" s="1"/>
  <c r="L117" i="4"/>
  <c r="K116" i="4"/>
  <c r="F116" i="4"/>
  <c r="F113" i="4"/>
  <c r="L113" i="4" s="1"/>
  <c r="K111" i="4"/>
  <c r="L111" i="4"/>
  <c r="L108" i="4"/>
  <c r="K112" i="4"/>
  <c r="K103" i="4"/>
  <c r="H103" i="4"/>
  <c r="K101" i="4"/>
  <c r="H101" i="4"/>
  <c r="L101" i="4" s="1"/>
  <c r="L100" i="4"/>
  <c r="K100" i="4"/>
  <c r="L95" i="4"/>
  <c r="K95" i="4"/>
  <c r="J97" i="4"/>
  <c r="G17" i="5" s="1"/>
  <c r="I6" i="6" s="1"/>
  <c r="J6" i="6" s="1"/>
  <c r="L93" i="4"/>
  <c r="H97" i="4"/>
  <c r="F17" i="5" s="1"/>
  <c r="G6" i="6" s="1"/>
  <c r="H6" i="6" s="1"/>
  <c r="K93" i="4"/>
  <c r="K92" i="4"/>
  <c r="K96" i="4"/>
  <c r="L92" i="4"/>
  <c r="E94" i="4"/>
  <c r="F94" i="4" s="1"/>
  <c r="L94" i="4" s="1"/>
  <c r="L87" i="4"/>
  <c r="J89" i="4"/>
  <c r="G16" i="5" s="1"/>
  <c r="K85" i="4"/>
  <c r="K88" i="4"/>
  <c r="H89" i="4"/>
  <c r="F16" i="5" s="1"/>
  <c r="F85" i="4"/>
  <c r="L85" i="4" s="1"/>
  <c r="E86" i="4"/>
  <c r="F86" i="4" s="1"/>
  <c r="L86" i="4" s="1"/>
  <c r="L84" i="4"/>
  <c r="K84" i="4"/>
  <c r="J81" i="4"/>
  <c r="G15" i="5" s="1"/>
  <c r="I132" i="6" s="1"/>
  <c r="J132" i="6" s="1"/>
  <c r="F80" i="4"/>
  <c r="L80" i="4" s="1"/>
  <c r="K80" i="4"/>
  <c r="H81" i="4"/>
  <c r="F15" i="5" s="1"/>
  <c r="G132" i="6" s="1"/>
  <c r="H132" i="6" s="1"/>
  <c r="K79" i="4"/>
  <c r="L79" i="4"/>
  <c r="K78" i="4"/>
  <c r="L78" i="4"/>
  <c r="L73" i="4"/>
  <c r="L72" i="4"/>
  <c r="L67" i="4"/>
  <c r="K67" i="4"/>
  <c r="E68" i="4"/>
  <c r="F68" i="4" s="1"/>
  <c r="L68" i="4" s="1"/>
  <c r="H69" i="4"/>
  <c r="F13" i="5" s="1"/>
  <c r="G130" i="6" s="1"/>
  <c r="H130" i="6" s="1"/>
  <c r="L66" i="4"/>
  <c r="F69" i="4"/>
  <c r="E13" i="5" s="1"/>
  <c r="E130" i="6" s="1"/>
  <c r="F130" i="6" s="1"/>
  <c r="L130" i="6" s="1"/>
  <c r="K66" i="4"/>
  <c r="J65" i="4"/>
  <c r="J69" i="4" s="1"/>
  <c r="G13" i="5" s="1"/>
  <c r="I130" i="6" s="1"/>
  <c r="J130" i="6" s="1"/>
  <c r="L60" i="4"/>
  <c r="L59" i="4"/>
  <c r="K61" i="4"/>
  <c r="F62" i="4"/>
  <c r="L58" i="4"/>
  <c r="K58" i="4"/>
  <c r="J53" i="4"/>
  <c r="J55" i="4" s="1"/>
  <c r="G11" i="5" s="1"/>
  <c r="I128" i="6" s="1"/>
  <c r="J128" i="6" s="1"/>
  <c r="K54" i="4"/>
  <c r="F55" i="4"/>
  <c r="L52" i="4"/>
  <c r="J49" i="4"/>
  <c r="G10" i="5" s="1"/>
  <c r="I127" i="6" s="1"/>
  <c r="J127" i="6" s="1"/>
  <c r="K47" i="4"/>
  <c r="L47" i="4"/>
  <c r="H49" i="4"/>
  <c r="F10" i="5" s="1"/>
  <c r="G127" i="6" s="1"/>
  <c r="H127" i="6" s="1"/>
  <c r="K48" i="4"/>
  <c r="L46" i="4"/>
  <c r="F49" i="4"/>
  <c r="K46" i="4"/>
  <c r="J41" i="4"/>
  <c r="L41" i="4" s="1"/>
  <c r="K40" i="4"/>
  <c r="L40" i="4"/>
  <c r="H43" i="4"/>
  <c r="F9" i="5" s="1"/>
  <c r="G126" i="6" s="1"/>
  <c r="H126" i="6" s="1"/>
  <c r="L35" i="4"/>
  <c r="H37" i="4"/>
  <c r="F8" i="5" s="1"/>
  <c r="G125" i="6" s="1"/>
  <c r="H125" i="6" s="1"/>
  <c r="K35" i="4"/>
  <c r="K36" i="4"/>
  <c r="F37" i="4"/>
  <c r="E8" i="5" s="1"/>
  <c r="E125" i="6" s="1"/>
  <c r="F125" i="6" s="1"/>
  <c r="K34" i="4"/>
  <c r="L34" i="4"/>
  <c r="J29" i="4"/>
  <c r="L29" i="4" s="1"/>
  <c r="H31" i="4"/>
  <c r="F7" i="5" s="1"/>
  <c r="G13" i="6" s="1"/>
  <c r="H13" i="6" s="1"/>
  <c r="J27" i="4"/>
  <c r="L27" i="4" s="1"/>
  <c r="K26" i="4"/>
  <c r="K30" i="4"/>
  <c r="L26" i="4"/>
  <c r="L21" i="4"/>
  <c r="K21" i="4"/>
  <c r="J19" i="4"/>
  <c r="L19" i="4" s="1"/>
  <c r="K22" i="4"/>
  <c r="H23" i="4"/>
  <c r="F6" i="5" s="1"/>
  <c r="G12" i="6" s="1"/>
  <c r="H12" i="6" s="1"/>
  <c r="E20" i="4"/>
  <c r="K20" i="4" s="1"/>
  <c r="L18" i="4"/>
  <c r="K18" i="4"/>
  <c r="J15" i="4"/>
  <c r="G5" i="5" s="1"/>
  <c r="I249" i="4" s="1"/>
  <c r="J249" i="4" s="1"/>
  <c r="J253" i="4" s="1"/>
  <c r="G36" i="5" s="1"/>
  <c r="K13" i="4"/>
  <c r="L13" i="4"/>
  <c r="H15" i="4"/>
  <c r="F5" i="5" s="1"/>
  <c r="G249" i="4" s="1"/>
  <c r="H249" i="4" s="1"/>
  <c r="E14" i="4"/>
  <c r="K14" i="4" s="1"/>
  <c r="L12" i="4"/>
  <c r="K12" i="4"/>
  <c r="L7" i="4"/>
  <c r="H6" i="4"/>
  <c r="L6" i="4" s="1"/>
  <c r="F9" i="4"/>
  <c r="L5" i="4"/>
  <c r="F374" i="4"/>
  <c r="L374" i="4" s="1"/>
  <c r="K356" i="4"/>
  <c r="F350" i="4"/>
  <c r="L350" i="4" s="1"/>
  <c r="F319" i="4"/>
  <c r="L319" i="4" s="1"/>
  <c r="F301" i="4"/>
  <c r="L301" i="4" s="1"/>
  <c r="F295" i="4"/>
  <c r="L295" i="4" s="1"/>
  <c r="F289" i="4"/>
  <c r="K283" i="4"/>
  <c r="F271" i="4"/>
  <c r="F252" i="4"/>
  <c r="L252" i="4" s="1"/>
  <c r="F244" i="4"/>
  <c r="F238" i="4"/>
  <c r="L238" i="4" s="1"/>
  <c r="K232" i="4"/>
  <c r="F226" i="4"/>
  <c r="K220" i="4"/>
  <c r="F218" i="4"/>
  <c r="K210" i="4"/>
  <c r="K204" i="4"/>
  <c r="K202" i="4"/>
  <c r="K194" i="4"/>
  <c r="K152" i="4"/>
  <c r="F142" i="4"/>
  <c r="F132" i="4"/>
  <c r="F122" i="4"/>
  <c r="L122" i="4" s="1"/>
  <c r="K110" i="4"/>
  <c r="F102" i="4"/>
  <c r="L102" i="4" s="1"/>
  <c r="F74" i="4"/>
  <c r="F42" i="4"/>
  <c r="F28" i="4"/>
  <c r="L28" i="4" s="1"/>
  <c r="K8" i="4"/>
  <c r="J43" i="4" l="1"/>
  <c r="G9" i="5" s="1"/>
  <c r="I126" i="6" s="1"/>
  <c r="J126" i="6" s="1"/>
  <c r="F81" i="4"/>
  <c r="L23" i="6"/>
  <c r="J296" i="4"/>
  <c r="G42" i="5" s="1"/>
  <c r="I25" i="6" s="1"/>
  <c r="J25" i="6" s="1"/>
  <c r="G59" i="6"/>
  <c r="H59" i="6" s="1"/>
  <c r="F268" i="4"/>
  <c r="L268" i="4" s="1"/>
  <c r="K268" i="4"/>
  <c r="F184" i="4"/>
  <c r="K184" i="4"/>
  <c r="H147" i="6"/>
  <c r="G11" i="7" s="1"/>
  <c r="H11" i="7" s="1"/>
  <c r="F80" i="6"/>
  <c r="L80" i="6" s="1"/>
  <c r="K80" i="6"/>
  <c r="F158" i="4"/>
  <c r="L158" i="4" s="1"/>
  <c r="K158" i="4"/>
  <c r="K130" i="6"/>
  <c r="J147" i="6"/>
  <c r="I11" i="7" s="1"/>
  <c r="J11" i="7" s="1"/>
  <c r="K126" i="4"/>
  <c r="F126" i="4"/>
  <c r="L126" i="4" s="1"/>
  <c r="K176" i="4"/>
  <c r="F176" i="4"/>
  <c r="I63" i="6"/>
  <c r="J63" i="6" s="1"/>
  <c r="I32" i="6"/>
  <c r="J32" i="6" s="1"/>
  <c r="G104" i="6"/>
  <c r="H104" i="6" s="1"/>
  <c r="G78" i="6"/>
  <c r="H78" i="6" s="1"/>
  <c r="I77" i="6"/>
  <c r="J77" i="6" s="1"/>
  <c r="I101" i="6"/>
  <c r="J101" i="6" s="1"/>
  <c r="I104" i="6"/>
  <c r="J104" i="6" s="1"/>
  <c r="I78" i="6"/>
  <c r="J78" i="6" s="1"/>
  <c r="I19" i="6"/>
  <c r="J19" i="6" s="1"/>
  <c r="I58" i="6"/>
  <c r="J58" i="6" s="1"/>
  <c r="F31" i="4"/>
  <c r="F89" i="4"/>
  <c r="F163" i="4"/>
  <c r="I5" i="6"/>
  <c r="J5" i="6" s="1"/>
  <c r="I53" i="6"/>
  <c r="J53" i="6" s="1"/>
  <c r="J75" i="6" s="1"/>
  <c r="I8" i="7" s="1"/>
  <c r="J8" i="7" s="1"/>
  <c r="E307" i="4"/>
  <c r="H308" i="4"/>
  <c r="F44" i="5" s="1"/>
  <c r="G60" i="6" s="1"/>
  <c r="H60" i="6" s="1"/>
  <c r="G58" i="6"/>
  <c r="H58" i="6" s="1"/>
  <c r="G19" i="6"/>
  <c r="H19" i="6" s="1"/>
  <c r="F320" i="4"/>
  <c r="H9" i="4"/>
  <c r="F4" i="5" s="1"/>
  <c r="G248" i="4" s="1"/>
  <c r="H248" i="4" s="1"/>
  <c r="H253" i="4" s="1"/>
  <c r="F36" i="5" s="1"/>
  <c r="J23" i="4"/>
  <c r="G6" i="5" s="1"/>
  <c r="I12" i="6" s="1"/>
  <c r="J12" i="6" s="1"/>
  <c r="J31" i="4"/>
  <c r="G7" i="5" s="1"/>
  <c r="I13" i="6" s="1"/>
  <c r="J13" i="6" s="1"/>
  <c r="F97" i="4"/>
  <c r="L97" i="4" s="1"/>
  <c r="H105" i="4"/>
  <c r="F18" i="5" s="1"/>
  <c r="F375" i="4"/>
  <c r="K26" i="6"/>
  <c r="L125" i="6"/>
  <c r="G16" i="6"/>
  <c r="H16" i="6" s="1"/>
  <c r="G56" i="6"/>
  <c r="H56" i="6" s="1"/>
  <c r="I55" i="6"/>
  <c r="J55" i="6" s="1"/>
  <c r="I10" i="6"/>
  <c r="J10" i="6" s="1"/>
  <c r="G5" i="6"/>
  <c r="H5" i="6" s="1"/>
  <c r="G53" i="6"/>
  <c r="H53" i="6" s="1"/>
  <c r="I56" i="6"/>
  <c r="J56" i="6" s="1"/>
  <c r="I16" i="6"/>
  <c r="G55" i="6"/>
  <c r="H55" i="6" s="1"/>
  <c r="G10" i="6"/>
  <c r="H10" i="6" s="1"/>
  <c r="K29" i="6"/>
  <c r="F29" i="6"/>
  <c r="L29" i="6" s="1"/>
  <c r="K23" i="6"/>
  <c r="K125" i="6"/>
  <c r="F325" i="4"/>
  <c r="L325" i="4" s="1"/>
  <c r="F239" i="4"/>
  <c r="L243" i="4"/>
  <c r="J375" i="4"/>
  <c r="G55" i="5" s="1"/>
  <c r="I31" i="6" s="1"/>
  <c r="F413" i="4"/>
  <c r="L413" i="4" s="1"/>
  <c r="F414" i="4"/>
  <c r="E56" i="5" s="1"/>
  <c r="L378" i="4"/>
  <c r="L372" i="4"/>
  <c r="L375" i="4"/>
  <c r="E55" i="5"/>
  <c r="L369" i="4"/>
  <c r="E54" i="5"/>
  <c r="L363" i="4"/>
  <c r="E53" i="5"/>
  <c r="L355" i="4"/>
  <c r="L357" i="4"/>
  <c r="H52" i="5"/>
  <c r="F351" i="4"/>
  <c r="E51" i="5" s="1"/>
  <c r="L348" i="4"/>
  <c r="H50" i="5"/>
  <c r="L345" i="4"/>
  <c r="F338" i="4"/>
  <c r="K338" i="4"/>
  <c r="H332" i="4"/>
  <c r="F48" i="5" s="1"/>
  <c r="G110" i="6" s="1"/>
  <c r="H110" i="6" s="1"/>
  <c r="E331" i="4"/>
  <c r="L330" i="4"/>
  <c r="L320" i="4"/>
  <c r="E46" i="5"/>
  <c r="E313" i="4"/>
  <c r="H314" i="4"/>
  <c r="F45" i="5" s="1"/>
  <c r="G61" i="6" s="1"/>
  <c r="H61" i="6" s="1"/>
  <c r="L312" i="4"/>
  <c r="F302" i="4"/>
  <c r="L302" i="4" s="1"/>
  <c r="F296" i="4"/>
  <c r="L296" i="4" s="1"/>
  <c r="L293" i="4"/>
  <c r="L289" i="4"/>
  <c r="F290" i="4"/>
  <c r="L281" i="4"/>
  <c r="H40" i="5"/>
  <c r="L284" i="4"/>
  <c r="F277" i="4"/>
  <c r="L271" i="4"/>
  <c r="F272" i="4"/>
  <c r="L263" i="4"/>
  <c r="E37" i="5"/>
  <c r="L244" i="4"/>
  <c r="F245" i="4"/>
  <c r="L239" i="4"/>
  <c r="E34" i="5"/>
  <c r="L233" i="4"/>
  <c r="E33" i="5"/>
  <c r="L226" i="4"/>
  <c r="F227" i="4"/>
  <c r="L218" i="4"/>
  <c r="F221" i="4"/>
  <c r="F212" i="4"/>
  <c r="L212" i="4" s="1"/>
  <c r="L205" i="4"/>
  <c r="E29" i="5"/>
  <c r="L197" i="4"/>
  <c r="E28" i="5"/>
  <c r="L173" i="4"/>
  <c r="E25" i="5"/>
  <c r="L163" i="4"/>
  <c r="E24" i="5"/>
  <c r="L151" i="4"/>
  <c r="L153" i="4"/>
  <c r="L146" i="4"/>
  <c r="E23" i="5"/>
  <c r="L136" i="4"/>
  <c r="L142" i="4"/>
  <c r="F143" i="4"/>
  <c r="L132" i="4"/>
  <c r="F133" i="4"/>
  <c r="L116" i="4"/>
  <c r="F123" i="4"/>
  <c r="E19" i="5"/>
  <c r="L103" i="4"/>
  <c r="E104" i="4"/>
  <c r="E17" i="5"/>
  <c r="K94" i="4"/>
  <c r="L89" i="4"/>
  <c r="E16" i="5"/>
  <c r="K86" i="4"/>
  <c r="L81" i="4"/>
  <c r="E15" i="5"/>
  <c r="L74" i="4"/>
  <c r="F75" i="4"/>
  <c r="K68" i="4"/>
  <c r="H13" i="5"/>
  <c r="L69" i="4"/>
  <c r="L65" i="4"/>
  <c r="L62" i="4"/>
  <c r="E12" i="5"/>
  <c r="L53" i="4"/>
  <c r="L55" i="4"/>
  <c r="E11" i="5"/>
  <c r="L49" i="4"/>
  <c r="E10" i="5"/>
  <c r="L42" i="4"/>
  <c r="F43" i="4"/>
  <c r="L37" i="4"/>
  <c r="H8" i="5"/>
  <c r="L31" i="4"/>
  <c r="E7" i="5"/>
  <c r="F20" i="4"/>
  <c r="F14" i="4"/>
  <c r="E4" i="5"/>
  <c r="L176" i="4" l="1"/>
  <c r="E178" i="4"/>
  <c r="E186" i="4"/>
  <c r="L184" i="4"/>
  <c r="H4" i="5"/>
  <c r="E248" i="4"/>
  <c r="H17" i="5"/>
  <c r="E6" i="6"/>
  <c r="H19" i="5"/>
  <c r="E7" i="6"/>
  <c r="E54" i="6"/>
  <c r="H23" i="5"/>
  <c r="E17" i="6"/>
  <c r="H51" i="5"/>
  <c r="E27" i="6"/>
  <c r="H53" i="5"/>
  <c r="E28" i="6"/>
  <c r="H55" i="5"/>
  <c r="E31" i="6"/>
  <c r="F31" i="6" s="1"/>
  <c r="H33" i="5"/>
  <c r="E19" i="6"/>
  <c r="E58" i="6"/>
  <c r="H37" i="5"/>
  <c r="E21" i="6"/>
  <c r="G77" i="6"/>
  <c r="H77" i="6" s="1"/>
  <c r="H99" i="6" s="1"/>
  <c r="G9" i="7" s="1"/>
  <c r="H9" i="7" s="1"/>
  <c r="G101" i="6"/>
  <c r="H101" i="6" s="1"/>
  <c r="H123" i="6" s="1"/>
  <c r="G10" i="7" s="1"/>
  <c r="H10" i="7" s="1"/>
  <c r="F326" i="4"/>
  <c r="L326" i="4" s="1"/>
  <c r="H56" i="5"/>
  <c r="E79" i="6"/>
  <c r="J16" i="6"/>
  <c r="H7" i="5"/>
  <c r="E13" i="6"/>
  <c r="H29" i="5"/>
  <c r="E11" i="6"/>
  <c r="H12" i="5"/>
  <c r="E129" i="6"/>
  <c r="H15" i="5"/>
  <c r="E132" i="6"/>
  <c r="H25" i="5"/>
  <c r="E105" i="6"/>
  <c r="H54" i="5"/>
  <c r="E30" i="6"/>
  <c r="J99" i="6"/>
  <c r="I9" i="7" s="1"/>
  <c r="J9" i="7" s="1"/>
  <c r="H24" i="5"/>
  <c r="E104" i="6"/>
  <c r="E78" i="6"/>
  <c r="G63" i="6"/>
  <c r="H63" i="6" s="1"/>
  <c r="H75" i="6" s="1"/>
  <c r="G8" i="7" s="1"/>
  <c r="H8" i="7" s="1"/>
  <c r="G32" i="6"/>
  <c r="H32" i="6" s="1"/>
  <c r="H51" i="6" s="1"/>
  <c r="G7" i="7" s="1"/>
  <c r="H7" i="7" s="1"/>
  <c r="H11" i="5"/>
  <c r="E128" i="6"/>
  <c r="H10" i="5"/>
  <c r="E127" i="6"/>
  <c r="H16" i="5"/>
  <c r="E53" i="6"/>
  <c r="E5" i="6"/>
  <c r="H28" i="5"/>
  <c r="E55" i="6"/>
  <c r="E10" i="6"/>
  <c r="H34" i="5"/>
  <c r="E20" i="6"/>
  <c r="E59" i="6"/>
  <c r="H46" i="5"/>
  <c r="E62" i="6"/>
  <c r="K31" i="6"/>
  <c r="J31" i="6"/>
  <c r="K307" i="4"/>
  <c r="F307" i="4"/>
  <c r="F213" i="4"/>
  <c r="L213" i="4" s="1"/>
  <c r="L9" i="4"/>
  <c r="J123" i="6"/>
  <c r="I10" i="7" s="1"/>
  <c r="J10" i="7" s="1"/>
  <c r="L414" i="4"/>
  <c r="L351" i="4"/>
  <c r="F339" i="4"/>
  <c r="L338" i="4"/>
  <c r="F331" i="4"/>
  <c r="K331" i="4"/>
  <c r="E47" i="5"/>
  <c r="F313" i="4"/>
  <c r="K313" i="4"/>
  <c r="E43" i="5"/>
  <c r="E42" i="5"/>
  <c r="L290" i="4"/>
  <c r="E41" i="5"/>
  <c r="L277" i="4"/>
  <c r="F278" i="4"/>
  <c r="L272" i="4"/>
  <c r="E38" i="5"/>
  <c r="L245" i="4"/>
  <c r="E35" i="5"/>
  <c r="L227" i="4"/>
  <c r="E32" i="5"/>
  <c r="L221" i="4"/>
  <c r="E31" i="5"/>
  <c r="L143" i="4"/>
  <c r="E22" i="5"/>
  <c r="L133" i="4"/>
  <c r="E21" i="5"/>
  <c r="L123" i="4"/>
  <c r="E20" i="5"/>
  <c r="F104" i="4"/>
  <c r="K104" i="4"/>
  <c r="L75" i="4"/>
  <c r="E14" i="5"/>
  <c r="L43" i="4"/>
  <c r="E9" i="5"/>
  <c r="L20" i="4"/>
  <c r="F23" i="4"/>
  <c r="L14" i="4"/>
  <c r="F15" i="4"/>
  <c r="L31" i="6" l="1"/>
  <c r="K186" i="4"/>
  <c r="F186" i="4"/>
  <c r="F178" i="4"/>
  <c r="K178" i="4"/>
  <c r="F27" i="6"/>
  <c r="L27" i="6" s="1"/>
  <c r="K27" i="6"/>
  <c r="H9" i="5"/>
  <c r="E126" i="6"/>
  <c r="H21" i="5"/>
  <c r="E15" i="6"/>
  <c r="H32" i="5"/>
  <c r="E57" i="6"/>
  <c r="E18" i="6"/>
  <c r="H43" i="5"/>
  <c r="E108" i="6"/>
  <c r="F59" i="6"/>
  <c r="L59" i="6" s="1"/>
  <c r="K59" i="6"/>
  <c r="F55" i="6"/>
  <c r="L55" i="6" s="1"/>
  <c r="K55" i="6"/>
  <c r="F104" i="6"/>
  <c r="L104" i="6" s="1"/>
  <c r="K104" i="6"/>
  <c r="F30" i="6"/>
  <c r="L30" i="6" s="1"/>
  <c r="K30" i="6"/>
  <c r="F132" i="6"/>
  <c r="L132" i="6" s="1"/>
  <c r="K132" i="6"/>
  <c r="F11" i="6"/>
  <c r="L11" i="6" s="1"/>
  <c r="K11" i="6"/>
  <c r="F21" i="6"/>
  <c r="L21" i="6" s="1"/>
  <c r="K21" i="6"/>
  <c r="F6" i="6"/>
  <c r="L6" i="6" s="1"/>
  <c r="K6" i="6"/>
  <c r="G6" i="7"/>
  <c r="H6" i="7" s="1"/>
  <c r="E30" i="5"/>
  <c r="J51" i="6"/>
  <c r="I7" i="7" s="1"/>
  <c r="J7" i="7" s="1"/>
  <c r="I6" i="7" s="1"/>
  <c r="J6" i="7" s="1"/>
  <c r="H38" i="5"/>
  <c r="E22" i="6"/>
  <c r="H41" i="5"/>
  <c r="E24" i="6"/>
  <c r="H47" i="5"/>
  <c r="E109" i="6"/>
  <c r="F54" i="6"/>
  <c r="L54" i="6" s="1"/>
  <c r="K54" i="6"/>
  <c r="H42" i="5"/>
  <c r="E25" i="6"/>
  <c r="F10" i="6"/>
  <c r="L10" i="6" s="1"/>
  <c r="K10" i="6"/>
  <c r="F53" i="6"/>
  <c r="K53" i="6"/>
  <c r="F128" i="6"/>
  <c r="L128" i="6" s="1"/>
  <c r="K128" i="6"/>
  <c r="F78" i="6"/>
  <c r="L78" i="6" s="1"/>
  <c r="K78" i="6"/>
  <c r="F19" i="6"/>
  <c r="L19" i="6" s="1"/>
  <c r="K19" i="6"/>
  <c r="F28" i="6"/>
  <c r="L28" i="6" s="1"/>
  <c r="K28" i="6"/>
  <c r="F17" i="6"/>
  <c r="L17" i="6" s="1"/>
  <c r="K17" i="6"/>
  <c r="F20" i="6"/>
  <c r="L20" i="6" s="1"/>
  <c r="K20" i="6"/>
  <c r="F127" i="6"/>
  <c r="L127" i="6" s="1"/>
  <c r="K127" i="6"/>
  <c r="H14" i="5"/>
  <c r="E131" i="6"/>
  <c r="H20" i="5"/>
  <c r="E14" i="6"/>
  <c r="H22" i="5"/>
  <c r="E16" i="6"/>
  <c r="E56" i="6"/>
  <c r="H31" i="5"/>
  <c r="E103" i="6"/>
  <c r="H35" i="5"/>
  <c r="E106" i="6"/>
  <c r="L307" i="4"/>
  <c r="F308" i="4"/>
  <c r="F62" i="6"/>
  <c r="L62" i="6" s="1"/>
  <c r="K62" i="6"/>
  <c r="F5" i="6"/>
  <c r="K5" i="6"/>
  <c r="F105" i="6"/>
  <c r="L105" i="6" s="1"/>
  <c r="K105" i="6"/>
  <c r="F129" i="6"/>
  <c r="L129" i="6" s="1"/>
  <c r="K129" i="6"/>
  <c r="F13" i="6"/>
  <c r="L13" i="6" s="1"/>
  <c r="K13" i="6"/>
  <c r="K79" i="6"/>
  <c r="F79" i="6"/>
  <c r="L79" i="6" s="1"/>
  <c r="F58" i="6"/>
  <c r="L58" i="6" s="1"/>
  <c r="K58" i="6"/>
  <c r="F7" i="6"/>
  <c r="L7" i="6" s="1"/>
  <c r="K7" i="6"/>
  <c r="F248" i="4"/>
  <c r="K248" i="4"/>
  <c r="E49" i="5"/>
  <c r="L339" i="4"/>
  <c r="L331" i="4"/>
  <c r="F332" i="4"/>
  <c r="F314" i="4"/>
  <c r="L313" i="4"/>
  <c r="L278" i="4"/>
  <c r="E39" i="5"/>
  <c r="L104" i="4"/>
  <c r="F105" i="4"/>
  <c r="L23" i="4"/>
  <c r="E6" i="5"/>
  <c r="L15" i="4"/>
  <c r="E5" i="5"/>
  <c r="F181" i="4" l="1"/>
  <c r="L178" i="4"/>
  <c r="G5" i="7"/>
  <c r="H5" i="7" s="1"/>
  <c r="H27" i="7" s="1"/>
  <c r="L186" i="4"/>
  <c r="F189" i="4"/>
  <c r="I5" i="7"/>
  <c r="J5" i="7" s="1"/>
  <c r="J27" i="7" s="1"/>
  <c r="F14" i="6"/>
  <c r="L14" i="6" s="1"/>
  <c r="K14" i="6"/>
  <c r="F24" i="6"/>
  <c r="L24" i="6" s="1"/>
  <c r="K24" i="6"/>
  <c r="F106" i="6"/>
  <c r="L106" i="6" s="1"/>
  <c r="K106" i="6"/>
  <c r="L53" i="6"/>
  <c r="F57" i="6"/>
  <c r="L57" i="6" s="1"/>
  <c r="K57" i="6"/>
  <c r="F15" i="6"/>
  <c r="L15" i="6" s="1"/>
  <c r="K15" i="6"/>
  <c r="H49" i="5"/>
  <c r="E111" i="6"/>
  <c r="F108" i="6"/>
  <c r="L108" i="6" s="1"/>
  <c r="K108" i="6"/>
  <c r="H5" i="5"/>
  <c r="E249" i="4"/>
  <c r="L5" i="6"/>
  <c r="F16" i="6"/>
  <c r="L16" i="6" s="1"/>
  <c r="K16" i="6"/>
  <c r="F131" i="6"/>
  <c r="L131" i="6" s="1"/>
  <c r="K131" i="6"/>
  <c r="F25" i="6"/>
  <c r="L25" i="6" s="1"/>
  <c r="K25" i="6"/>
  <c r="F109" i="6"/>
  <c r="L109" i="6" s="1"/>
  <c r="K109" i="6"/>
  <c r="F22" i="6"/>
  <c r="L22" i="6" s="1"/>
  <c r="K22" i="6"/>
  <c r="H30" i="5"/>
  <c r="E102" i="6"/>
  <c r="F18" i="6"/>
  <c r="L18" i="6" s="1"/>
  <c r="K18" i="6"/>
  <c r="L248" i="4"/>
  <c r="H6" i="5"/>
  <c r="E12" i="6"/>
  <c r="H39" i="5"/>
  <c r="E107" i="6"/>
  <c r="L308" i="4"/>
  <c r="E44" i="5"/>
  <c r="F103" i="6"/>
  <c r="L103" i="6" s="1"/>
  <c r="K103" i="6"/>
  <c r="F56" i="6"/>
  <c r="L56" i="6" s="1"/>
  <c r="K56" i="6"/>
  <c r="F126" i="6"/>
  <c r="K126" i="6"/>
  <c r="L332" i="4"/>
  <c r="E48" i="5"/>
  <c r="L314" i="4"/>
  <c r="E45" i="5"/>
  <c r="E18" i="5"/>
  <c r="L105" i="4"/>
  <c r="L189" i="4" l="1"/>
  <c r="E27" i="5"/>
  <c r="L181" i="4"/>
  <c r="E26" i="5"/>
  <c r="F102" i="6"/>
  <c r="L102" i="6" s="1"/>
  <c r="K102" i="6"/>
  <c r="H45" i="5"/>
  <c r="E61" i="6"/>
  <c r="F107" i="6"/>
  <c r="L107" i="6" s="1"/>
  <c r="K107" i="6"/>
  <c r="H18" i="5"/>
  <c r="E101" i="6"/>
  <c r="E77" i="6"/>
  <c r="L126" i="6"/>
  <c r="L147" i="6" s="1"/>
  <c r="F147" i="6"/>
  <c r="E11" i="7" s="1"/>
  <c r="H48" i="5"/>
  <c r="E110" i="6"/>
  <c r="H44" i="5"/>
  <c r="E60" i="6"/>
  <c r="F12" i="6"/>
  <c r="L12" i="6" s="1"/>
  <c r="K12" i="6"/>
  <c r="F249" i="4"/>
  <c r="K249" i="4"/>
  <c r="F111" i="6"/>
  <c r="L111" i="6" s="1"/>
  <c r="K111" i="6"/>
  <c r="E8" i="6" l="1"/>
  <c r="H26" i="5"/>
  <c r="H27" i="5"/>
  <c r="E9" i="6"/>
  <c r="F110" i="6"/>
  <c r="L110" i="6" s="1"/>
  <c r="K110" i="6"/>
  <c r="L249" i="4"/>
  <c r="F253" i="4"/>
  <c r="F60" i="6"/>
  <c r="K60" i="6"/>
  <c r="F11" i="7"/>
  <c r="L11" i="7" s="1"/>
  <c r="K11" i="7"/>
  <c r="F77" i="6"/>
  <c r="K77" i="6"/>
  <c r="K101" i="6"/>
  <c r="F101" i="6"/>
  <c r="F61" i="6"/>
  <c r="L61" i="6" s="1"/>
  <c r="K61" i="6"/>
  <c r="K9" i="6" l="1"/>
  <c r="F9" i="6"/>
  <c r="L9" i="6" s="1"/>
  <c r="K8" i="6"/>
  <c r="F8" i="6"/>
  <c r="L8" i="6" s="1"/>
  <c r="L253" i="4"/>
  <c r="E36" i="5"/>
  <c r="F99" i="6"/>
  <c r="E9" i="7" s="1"/>
  <c r="L77" i="6"/>
  <c r="L99" i="6" s="1"/>
  <c r="L60" i="6"/>
  <c r="L101" i="6"/>
  <c r="L123" i="6" s="1"/>
  <c r="F123" i="6"/>
  <c r="E10" i="7" s="1"/>
  <c r="H36" i="5" l="1"/>
  <c r="E32" i="6"/>
  <c r="E63" i="6"/>
  <c r="F9" i="7"/>
  <c r="L9" i="7" s="1"/>
  <c r="K9" i="7"/>
  <c r="F10" i="7"/>
  <c r="L10" i="7" s="1"/>
  <c r="K10" i="7"/>
  <c r="F32" i="6" l="1"/>
  <c r="K32" i="6"/>
  <c r="F63" i="6"/>
  <c r="K63" i="6"/>
  <c r="L63" i="6" l="1"/>
  <c r="L75" i="6" s="1"/>
  <c r="F75" i="6"/>
  <c r="E8" i="7" s="1"/>
  <c r="L32" i="6"/>
  <c r="L51" i="6" s="1"/>
  <c r="F51" i="6"/>
  <c r="E7" i="7" s="1"/>
  <c r="F8" i="7" l="1"/>
  <c r="L8" i="7" s="1"/>
  <c r="K8" i="7"/>
  <c r="K7" i="7"/>
  <c r="F7" i="7"/>
  <c r="E6" i="7" l="1"/>
  <c r="L7" i="7"/>
  <c r="K6" i="7" l="1"/>
  <c r="F6" i="7"/>
  <c r="L6" i="7" l="1"/>
  <c r="E5" i="7"/>
  <c r="F5" i="7" l="1"/>
  <c r="K5" i="7"/>
  <c r="F27" i="7" l="1"/>
  <c r="L5" i="7"/>
  <c r="L27" i="7" s="1"/>
  <c r="AG4" i="8" l="1"/>
  <c r="T4" i="8" s="1"/>
</calcChain>
</file>

<file path=xl/sharedStrings.xml><?xml version="1.0" encoding="utf-8"?>
<sst xmlns="http://schemas.openxmlformats.org/spreadsheetml/2006/main" count="7787" uniqueCount="1210">
  <si>
    <t>공 종 별 집 계 표</t>
  </si>
  <si>
    <t>[ 홍성의료원 2차 리모델링공사-소방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</si>
  <si>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</si>
  <si>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</si>
  <si>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</si>
  <si>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</si>
  <si>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</si>
  <si>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</si>
  <si>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</si>
  <si>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</si>
  <si>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</si>
  <si>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</si>
  <si>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</si>
  <si>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</si>
  <si>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</si>
  <si>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</si>
  <si>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</si>
  <si>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</si>
  <si>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</si>
  <si>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</si>
  <si>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</si>
  <si>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</si>
  <si>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</si>
  <si>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</si>
  <si>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</si>
  <si>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</si>
  <si>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</si>
  <si>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</si>
  <si>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</si>
  <si>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</si>
  <si>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</si>
  <si>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</si>
  <si>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</si>
  <si>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</si>
  <si>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</si>
  <si>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</si>
  <si>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</si>
  <si>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</si>
  <si>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</si>
  <si>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</si>
  <si>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</si>
  <si>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</si>
  <si>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</si>
  <si>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</si>
  <si>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</si>
  <si>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</si>
  <si>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</si>
  <si>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</si>
  <si>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</si>
  <si>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</si>
  <si>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</si>
  <si>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홍성의료원 2차 리모델링공사-소방</t>
  </si>
  <si>
    <t/>
  </si>
  <si>
    <t>01</t>
  </si>
  <si>
    <t>0101  전기소방공사</t>
  </si>
  <si>
    <t>0101</t>
  </si>
  <si>
    <t>010101  자동화재탐지설비공사</t>
  </si>
  <si>
    <t>010101</t>
  </si>
  <si>
    <t>나사없는전선관</t>
  </si>
  <si>
    <t>용융아연도도금 E19</t>
  </si>
  <si>
    <t>M</t>
  </si>
  <si>
    <t>호표 13</t>
  </si>
  <si>
    <t>572AD14EF12F4FC5508E509A4D4B0F</t>
  </si>
  <si>
    <t>T</t>
  </si>
  <si>
    <t>F</t>
  </si>
  <si>
    <t>010101572AD14EF12F4FC5508E509A4D4B0F</t>
  </si>
  <si>
    <t>용융아연도도금 E25</t>
  </si>
  <si>
    <t>호표 14</t>
  </si>
  <si>
    <t>572AD14EF12F4FC5508E509A4D48BB</t>
  </si>
  <si>
    <t>010101572AD14EF12F4FC5508E509A4D48BB</t>
  </si>
  <si>
    <t>1종금속제가요전선관</t>
  </si>
  <si>
    <t xml:space="preserve"> 16 mm 비방수</t>
  </si>
  <si>
    <t>호표 16</t>
  </si>
  <si>
    <t>572AD14EF12F4FC55194A2169E3F05</t>
  </si>
  <si>
    <t>010101572AD14EF12F4FC55194A2169E3F05</t>
  </si>
  <si>
    <t>저독성폴리올레핀절연전선(HFIX)</t>
  </si>
  <si>
    <t>1.5㎟(1.38㎜)(4열)</t>
  </si>
  <si>
    <t>호표 23</t>
  </si>
  <si>
    <t>572AD14EF12C428357243BCE6E3E2B</t>
  </si>
  <si>
    <t>010101572AD14EF12C428357243BCE6E3E2B</t>
  </si>
  <si>
    <t>1.5㎟(1.38㎜)(8열)</t>
  </si>
  <si>
    <t>호표 24</t>
  </si>
  <si>
    <t>572AD14EF12C428357243BCE6E3AB0</t>
  </si>
  <si>
    <t>010101572AD14EF12C428357243BCE6E3AB0</t>
  </si>
  <si>
    <t>2.5㎟(1.78㎜)(2열)</t>
  </si>
  <si>
    <t>호표 25</t>
  </si>
  <si>
    <t>572AD14EF12C428357243BCE6E37FB</t>
  </si>
  <si>
    <t>010101572AD14EF12C428357243BCE6E37FB</t>
  </si>
  <si>
    <t>2.5㎟(1.78㎜)(10열)</t>
  </si>
  <si>
    <t>호표 26</t>
  </si>
  <si>
    <t>572AD14EF12C428357243BCE6D1F57</t>
  </si>
  <si>
    <t>010101572AD14EF12C428357243BCE6D1F57</t>
  </si>
  <si>
    <t>TSP CABLE</t>
  </si>
  <si>
    <t>AWG 18</t>
  </si>
  <si>
    <t>호표 3</t>
  </si>
  <si>
    <t>502C3145352B4B765DB15889FC13C1</t>
  </si>
  <si>
    <t>010101502C3145352B4B765DB15889FC13C1</t>
  </si>
  <si>
    <t>0.6/1kV제어용난연(F-CVV-SB)</t>
  </si>
  <si>
    <t>2C 1.5㎟</t>
  </si>
  <si>
    <t>호표 4</t>
  </si>
  <si>
    <t>502C3145352B4B765DB3081D830ED9</t>
  </si>
  <si>
    <t>010101502C3145352B4B765DB3081D830ED9</t>
  </si>
  <si>
    <t>전선관지지행거-천장</t>
  </si>
  <si>
    <t xml:space="preserve"> W100</t>
  </si>
  <si>
    <t>개소</t>
  </si>
  <si>
    <t>호표 17</t>
  </si>
  <si>
    <t>572AD14EF12F4FC55CBF9CA8D616E8</t>
  </si>
  <si>
    <t>010101572AD14EF12F4FC55CBF9CA8D616E8</t>
  </si>
  <si>
    <t xml:space="preserve"> W150</t>
  </si>
  <si>
    <t>호표 18</t>
  </si>
  <si>
    <t>572AD14EF12F4FC55CBF9CA8D615C1</t>
  </si>
  <si>
    <t>010101572AD14EF12F4FC55CBF9CA8D615C1</t>
  </si>
  <si>
    <t>나사없는전선관 지지행거</t>
  </si>
  <si>
    <t>E19</t>
  </si>
  <si>
    <t>호표 19</t>
  </si>
  <si>
    <t>572AD14EF12F4FC55CBF9CA8D34310</t>
  </si>
  <si>
    <t>010101572AD14EF12F4FC55CBF9CA8D34310</t>
  </si>
  <si>
    <t>E25</t>
  </si>
  <si>
    <t>호표 20</t>
  </si>
  <si>
    <t>572AD14EF12F4FC55CBF9CA8D3405C</t>
  </si>
  <si>
    <t>010101572AD14EF12F4FC55CBF9CA8D3405C</t>
  </si>
  <si>
    <t>아우트렛박스(노출)</t>
  </si>
  <si>
    <t>8각 54㎜</t>
  </si>
  <si>
    <t>개</t>
  </si>
  <si>
    <t>호표 29</t>
  </si>
  <si>
    <t>572AD14EF1274A6F5D03CA970BE47D</t>
  </si>
  <si>
    <t>010101572AD14EF1274A6F5D03CA970BE47D</t>
  </si>
  <si>
    <t>중형4각 54㎜</t>
  </si>
  <si>
    <t>호표 30</t>
  </si>
  <si>
    <t>572AD14EF1274A6F5D03CA970BEBA7</t>
  </si>
  <si>
    <t>010101572AD14EF1274A6F5D03CA970BEBA7</t>
  </si>
  <si>
    <t>스위치박스</t>
  </si>
  <si>
    <t>2 개용 54 mm</t>
  </si>
  <si>
    <t>호표 31</t>
  </si>
  <si>
    <t>572AD14EF1274A6F5D03CA970ADD06</t>
  </si>
  <si>
    <t>010101572AD14EF1274A6F5D03CA970ADD06</t>
  </si>
  <si>
    <t>수동발신기</t>
  </si>
  <si>
    <t>소화전상부</t>
  </si>
  <si>
    <t>SET</t>
  </si>
  <si>
    <t>호표 34</t>
  </si>
  <si>
    <t>572AD14EC42E4D20500168D10F0F92</t>
  </si>
  <si>
    <t>010101572AD14EC42E4D20500168D10F0F92</t>
  </si>
  <si>
    <t>단독형(SUS)</t>
  </si>
  <si>
    <t>호표 35</t>
  </si>
  <si>
    <t>572AD14EC42E4D20500168D10F0DE4</t>
  </si>
  <si>
    <t>010101572AD14EC42E4D20500168D10F0DE4</t>
  </si>
  <si>
    <t>화재감지기</t>
  </si>
  <si>
    <t>열감지기,차동식스포트형</t>
  </si>
  <si>
    <t>호표 37</t>
  </si>
  <si>
    <t>572AD14EC42E4D20500168D10E667A</t>
  </si>
  <si>
    <t>010101572AD14EC42E4D20500168D10E667A</t>
  </si>
  <si>
    <t>연기감지기,광전식2종-비축적</t>
  </si>
  <si>
    <t>호표 38</t>
  </si>
  <si>
    <t>572AD14EC42E4D20500168D10D411E</t>
  </si>
  <si>
    <t>010101572AD14EC42E4D20500168D10D411E</t>
  </si>
  <si>
    <t>감지기(ANALOG),광전식</t>
  </si>
  <si>
    <t>호표 39</t>
  </si>
  <si>
    <t>572AD14EC42E4D20500168D10D43CB</t>
  </si>
  <si>
    <t>010101572AD14EC42E4D20500168D10D43CB</t>
  </si>
  <si>
    <t>시각경보기</t>
  </si>
  <si>
    <t>15cd</t>
  </si>
  <si>
    <t>호표 47</t>
  </si>
  <si>
    <t>572AD14EC42E4D2050016A9EFC1229</t>
  </si>
  <si>
    <t>010101572AD14EC42E4D2050016A9EFC1229</t>
  </si>
  <si>
    <t>DC 전원반</t>
  </si>
  <si>
    <t>15A</t>
  </si>
  <si>
    <t>대</t>
  </si>
  <si>
    <t>호표 48</t>
  </si>
  <si>
    <t>572AD14EC42E4D2050016A9EFD3932</t>
  </si>
  <si>
    <t>010101572AD14EC42E4D2050016A9EFD3932</t>
  </si>
  <si>
    <t>화재 수신기</t>
  </si>
  <si>
    <t>305 회로(재료비 제외)</t>
  </si>
  <si>
    <t>호표 50</t>
  </si>
  <si>
    <t>572AD14EC42E4D2050016D52A415C8</t>
  </si>
  <si>
    <t>010101572AD14EC42E4D2050016D52A415C8</t>
  </si>
  <si>
    <t>중계기수용함</t>
  </si>
  <si>
    <t>1 개용</t>
  </si>
  <si>
    <t>호표 49</t>
  </si>
  <si>
    <t>572AD14EC42E4D2050016A9EFFEA21</t>
  </si>
  <si>
    <t>010101572AD14EC42E4D2050016A9EFFEA21</t>
  </si>
  <si>
    <t>중계기</t>
  </si>
  <si>
    <t>2/2 감시/제어</t>
  </si>
  <si>
    <t>호표 51</t>
  </si>
  <si>
    <t>572AD14EC42E4D2050016D534B9A71</t>
  </si>
  <si>
    <t>010101572AD14EC42E4D2050016D534B9A71</t>
  </si>
  <si>
    <t>4/4 감시/제어</t>
  </si>
  <si>
    <t>호표 52</t>
  </si>
  <si>
    <t>572AD14EC42E4D2050016D534B9B1A</t>
  </si>
  <si>
    <t>010101572AD14EC42E4D2050016D534B9B1A</t>
  </si>
  <si>
    <t>배관용홈파기</t>
  </si>
  <si>
    <t>22C 이하</t>
  </si>
  <si>
    <t>호표 33</t>
  </si>
  <si>
    <t>572AD14EF1274A6F5F31C40AD3351B</t>
  </si>
  <si>
    <t>010101572AD14EF1274A6F5F31C40AD3351B</t>
  </si>
  <si>
    <t>박스커넥터, 16 mm 비방수</t>
  </si>
  <si>
    <t>504FB1458B27489859AFCEE4B56D0D4BACFC80</t>
  </si>
  <si>
    <t>010101504FB1458B27489859AFCEE4B56D0D4BACFC80</t>
  </si>
  <si>
    <t>아우트렛박스 커버</t>
  </si>
  <si>
    <t>8각, 평</t>
  </si>
  <si>
    <t>504FB1458B264E32594477DA26A31EE9F0FF3C</t>
  </si>
  <si>
    <t>010101504FB1458B264E32594477DA26A31EE9F0FF3C</t>
  </si>
  <si>
    <t>4각, 평</t>
  </si>
  <si>
    <t>504FB1458B264E32594477DA26A31EE9F0FF3F</t>
  </si>
  <si>
    <t>010101504FB1458B264E32594477DA26A31EE9F0FF3F</t>
  </si>
  <si>
    <t>나사없는전선관용 부품</t>
  </si>
  <si>
    <t>커플링, E19</t>
  </si>
  <si>
    <t>504FB1458B27489859AFC005D1D6982621862C</t>
  </si>
  <si>
    <t>010101504FB1458B27489859AFC005D1D6982621862C</t>
  </si>
  <si>
    <t>커플링, E25</t>
  </si>
  <si>
    <t>504FB1458B27489859AFC005D1D6982621862D</t>
  </si>
  <si>
    <t>010101504FB1458B27489859AFC005D1D6982621862D</t>
  </si>
  <si>
    <t>박스커넥터, E19</t>
  </si>
  <si>
    <t>504FB1458B27489859AFC005D1D69826218358</t>
  </si>
  <si>
    <t>010101504FB1458B27489859AFC005D1D69826218358</t>
  </si>
  <si>
    <t>박스커넥터, E25</t>
  </si>
  <si>
    <t>504FB1458B27489859AFC005D1D69826218359</t>
  </si>
  <si>
    <t>010101504FB1458B27489859AFC005D1D69826218359</t>
  </si>
  <si>
    <t>수신기프로그램입력</t>
  </si>
  <si>
    <t>기본 10회로</t>
  </si>
  <si>
    <t>57A5314F08254192594433B73C8DB7CEF1B01D</t>
  </si>
  <si>
    <t>01010157A5314F08254192594433B73C8DB7CEF1B01D</t>
  </si>
  <si>
    <t>추가 295회로</t>
  </si>
  <si>
    <t>57A5314F08254192594433B73C8DB7CEF1B13F</t>
  </si>
  <si>
    <t>01010157A5314F08254192594433B73C8DB7CEF1B13F</t>
  </si>
  <si>
    <t>CRT프로그램입력</t>
  </si>
  <si>
    <t>57A5314F08254192594433B73C8DB7CEF1B13A</t>
  </si>
  <si>
    <t>01010157A5314F08254192594433B73C8DB7CEF1B13A</t>
  </si>
  <si>
    <t>추가 205회로</t>
  </si>
  <si>
    <t>57A5314F08254192594433B73C8DB7CEF1B2C6</t>
  </si>
  <si>
    <t>01010157A5314F08254192594433B73C8DB7CEF1B2C6</t>
  </si>
  <si>
    <t>[ 합           계 ]</t>
  </si>
  <si>
    <t>TOTAL</t>
  </si>
  <si>
    <t>010102  유도등설비공사</t>
  </si>
  <si>
    <t>010102</t>
  </si>
  <si>
    <t>010102572AD14EF12F4FC5508E509A4D4B0F</t>
  </si>
  <si>
    <t>010102572AD14EF12F4FC55194A2169E3F05</t>
  </si>
  <si>
    <t>010102572AD14EF12C428357243BCE6E37FB</t>
  </si>
  <si>
    <t>010102572AD14EF12F4FC55CBF9CA8D34310</t>
  </si>
  <si>
    <t>010102572AD14EF1274A6F5D03CA970BE47D</t>
  </si>
  <si>
    <t>010102572AD14EF1274A6F5D03CA970BEBA7</t>
  </si>
  <si>
    <t>010102572AD14EF1274A6F5D03CA970ADD06</t>
  </si>
  <si>
    <t>피난구 유도등(고휘도)</t>
  </si>
  <si>
    <t>LED, 소형(양면), 60분</t>
  </si>
  <si>
    <t>호표 41</t>
  </si>
  <si>
    <t>572AD14EC42E4D2050016BA4C514CB</t>
  </si>
  <si>
    <t>010102572AD14EC42E4D2050016BA4C514CB</t>
  </si>
  <si>
    <t>LED, 대형(단면), 60분</t>
  </si>
  <si>
    <t>호표 42</t>
  </si>
  <si>
    <t>572AD14EC42E4D2050016BA4C51324</t>
  </si>
  <si>
    <t>010102572AD14EC42E4D2050016BA4C51324</t>
  </si>
  <si>
    <t>통로 유도등(고휘도)</t>
  </si>
  <si>
    <t>LED, 60분용</t>
  </si>
  <si>
    <t>호표 43</t>
  </si>
  <si>
    <t>572AD14EC42E4D2050016BA4C51177</t>
  </si>
  <si>
    <t>010102572AD14EC42E4D2050016BA4C51177</t>
  </si>
  <si>
    <t>010102572AD14EF1274A6F5F31C40AD3351B</t>
  </si>
  <si>
    <t>010102504FB1458B27489859AFCEE4B56D0D4BACFC80</t>
  </si>
  <si>
    <t>010102504FB1458B264E32594477DA26A31EE9F0FF3C</t>
  </si>
  <si>
    <t>010102504FB1458B264E32594477DA26A31EE9F0FF3F</t>
  </si>
  <si>
    <t>스위치박스 커버</t>
  </si>
  <si>
    <t>4각, 2개용 평</t>
  </si>
  <si>
    <t>504FB1458B264E32594477DA26A31EE9F0FF35</t>
  </si>
  <si>
    <t>010102504FB1458B264E32594477DA26A31EE9F0FF35</t>
  </si>
  <si>
    <t>010102504FB1458B27489859AFC005D1D6982621862C</t>
  </si>
  <si>
    <t>010102504FB1458B27489859AFC005D1D69826218358</t>
  </si>
  <si>
    <t>010103  무선통신설비공사</t>
  </si>
  <si>
    <t>010103</t>
  </si>
  <si>
    <t>용융아연도도금 E31</t>
  </si>
  <si>
    <t>호표 15</t>
  </si>
  <si>
    <t>572AD14EF12F4FC5508E509A4D4941</t>
  </si>
  <si>
    <t>010103572AD14EF12F4FC5508E509A4D4941</t>
  </si>
  <si>
    <t>E31</t>
  </si>
  <si>
    <t>호표 21</t>
  </si>
  <si>
    <t>572AD14EF12F4FC55CBF9CA8D34162</t>
  </si>
  <si>
    <t>010103572AD14EF12F4FC55CBF9CA8D34162</t>
  </si>
  <si>
    <t>무선통신보조설비 주자재</t>
  </si>
  <si>
    <t>호표 53</t>
  </si>
  <si>
    <t>5633714A912F42DA5EE51999840053</t>
  </si>
  <si>
    <t>0101035633714A912F42DA5EE51999840053</t>
  </si>
  <si>
    <t>커플링, E31</t>
  </si>
  <si>
    <t>504FB1458B27489859AFC005D1D6982621862E</t>
  </si>
  <si>
    <t>010103504FB1458B27489859AFC005D1D6982621862E</t>
  </si>
  <si>
    <t>박스커넥터, E31</t>
  </si>
  <si>
    <t>504FB1458B27489859AFC005D1D6982621835A</t>
  </si>
  <si>
    <t>010103504FB1458B27489859AFC005D1D6982621835A</t>
  </si>
  <si>
    <t>노말밴드, E31</t>
  </si>
  <si>
    <t>504FB1458B27489859AFC005D5BC7FEB7E673A</t>
  </si>
  <si>
    <t>010103504FB1458B27489859AFC005D5BC7FEB7E673A</t>
  </si>
  <si>
    <t>010104  임시소화설비공사</t>
  </si>
  <si>
    <t>010104</t>
  </si>
  <si>
    <t>010104572AD14EF12F4FC5508E509A4D4941</t>
  </si>
  <si>
    <t>난연성 비닐절연 접지용전선</t>
  </si>
  <si>
    <t>0.6/1kV F-GV  6㎟</t>
  </si>
  <si>
    <t>호표 27</t>
  </si>
  <si>
    <t>572AD14EF12C428355780BB462A1EE</t>
  </si>
  <si>
    <t>010104572AD14EF12C428355780BB462A1EE</t>
  </si>
  <si>
    <t>0.6/1kV가교폴리에틸렌(F-CV) 옥내</t>
  </si>
  <si>
    <t>2C 6㎟</t>
  </si>
  <si>
    <t>호표 28</t>
  </si>
  <si>
    <t>572AD14EF12D4CF75C1D82066265EB</t>
  </si>
  <si>
    <t>010104572AD14EF12D4CF75C1D82066265EB</t>
  </si>
  <si>
    <t>010104572AD14EF12F4FC55CBF9CA8D34162</t>
  </si>
  <si>
    <t>나사없는전선관 지지대-바닥or벽체</t>
  </si>
  <si>
    <t>호표 22</t>
  </si>
  <si>
    <t>572AD14EF12F4FC55CBF9D4F44C040</t>
  </si>
  <si>
    <t>010104572AD14EF12F4FC55CBF9D4F44C040</t>
  </si>
  <si>
    <t>스위치박스(노출)</t>
  </si>
  <si>
    <t>호표 32</t>
  </si>
  <si>
    <t>572AD14EF1274A6F5D03CA970ADE28</t>
  </si>
  <si>
    <t>010104572AD14EF1274A6F5D03CA970ADE28</t>
  </si>
  <si>
    <t>비상경보장치</t>
  </si>
  <si>
    <t>호표 36</t>
  </si>
  <si>
    <t>572AD14EC42E4D20500168D10F0DE6</t>
  </si>
  <si>
    <t>010104572AD14EC42E4D20500168D10F0DE6</t>
  </si>
  <si>
    <t>가스누설경보기</t>
  </si>
  <si>
    <t>누설경보기</t>
  </si>
  <si>
    <t>호표 40</t>
  </si>
  <si>
    <t>572AD14EC42E4D20500168D10CBA4C</t>
  </si>
  <si>
    <t>010104572AD14EC42E4D20500168D10CBA4C</t>
  </si>
  <si>
    <t>비상라이트</t>
  </si>
  <si>
    <t>일반형</t>
  </si>
  <si>
    <t>호표 44</t>
  </si>
  <si>
    <t>572AD14EC42E4D2050016BA4C36EA5</t>
  </si>
  <si>
    <t>010104572AD14EC42E4D2050016BA4C36EA5</t>
  </si>
  <si>
    <t>간이피난유도선 제어기</t>
  </si>
  <si>
    <t>100M용</t>
  </si>
  <si>
    <t>호표 45</t>
  </si>
  <si>
    <t>572AD14EC42E4D2050016BA4C2421A</t>
  </si>
  <si>
    <t>010104572AD14EC42E4D2050016BA4C2421A</t>
  </si>
  <si>
    <t>LED 케이블</t>
  </si>
  <si>
    <t>유도라인</t>
  </si>
  <si>
    <t>호표 46</t>
  </si>
  <si>
    <t>572AD14EC42E4D2050016BA4C24324</t>
  </si>
  <si>
    <t>010104572AD14EC42E4D2050016BA4C24324</t>
  </si>
  <si>
    <t>010104504FB1458B264E32594477DA26A31EE9F0FF35</t>
  </si>
  <si>
    <t>010104504FB1458B27489859AFC005D1D6982621862E</t>
  </si>
  <si>
    <t>010104504FB1458B27489859AFC005D1D6982621835A</t>
  </si>
  <si>
    <t>소화기</t>
  </si>
  <si>
    <t>분말소화기(ABC) 3단위, 2.5KG</t>
  </si>
  <si>
    <t>503ED1439D2540445A3DCDCB92435D76A7F4B3</t>
  </si>
  <si>
    <t>010104503ED1439D2540445A3DCDCB92435D76A7F4B3</t>
  </si>
  <si>
    <t>대형분말소화기 20KG</t>
  </si>
  <si>
    <t>503ED1439D2540445A3DCDCB92435D76A7F4BF</t>
  </si>
  <si>
    <t>010104503ED1439D2540445A3DCDCB92435D76A7F4BF</t>
  </si>
  <si>
    <t>소화기 받침대</t>
  </si>
  <si>
    <t>503ED1439D2540445A35FE2256AF39FED61071</t>
  </si>
  <si>
    <t>010104503ED1439D2540445A35FE2256AF39FED61071</t>
  </si>
  <si>
    <t>010105  철거공사</t>
  </si>
  <si>
    <t>010105</t>
  </si>
  <si>
    <t>화재감지기 철거</t>
  </si>
  <si>
    <t>EA</t>
  </si>
  <si>
    <t>호표 5</t>
  </si>
  <si>
    <t>502C3145352B4B765DBC64DB33C5C6</t>
  </si>
  <si>
    <t>010105502C3145352B4B765DBC64DB33C5C6</t>
  </si>
  <si>
    <t>피난구유도등 철거</t>
  </si>
  <si>
    <t>호표 6</t>
  </si>
  <si>
    <t>502C3145352B4B765DBC64DB300CDF</t>
  </si>
  <si>
    <t>010105502C3145352B4B765DBC64DB300CDF</t>
  </si>
  <si>
    <t>통로유도등 철거</t>
  </si>
  <si>
    <t>호표 7</t>
  </si>
  <si>
    <t>502C3145352B4B765DBC64DB30090A</t>
  </si>
  <si>
    <t>010105502C3145352B4B765DBC64DB30090A</t>
  </si>
  <si>
    <t>무선기기 접속단자 - 철거</t>
  </si>
  <si>
    <t>호표 8</t>
  </si>
  <si>
    <t>502C3145352B4B765DBC64DB30090F</t>
  </si>
  <si>
    <t>010105502C3145352B4B765DBC64DB30090F</t>
  </si>
  <si>
    <t>DISTRIBUTOR - 철거</t>
  </si>
  <si>
    <t>호표 9</t>
  </si>
  <si>
    <t>502C3145352B4B765DBC64DB300A11</t>
  </si>
  <si>
    <t>010105502C3145352B4B765DBC64DB300A11</t>
  </si>
  <si>
    <t>OUT DOOR ANT - 철거</t>
  </si>
  <si>
    <t>호표 10</t>
  </si>
  <si>
    <t>502C3145352B4B765DBC64DB300A14</t>
  </si>
  <si>
    <t>010105502C3145352B4B765DBC64DB300A14</t>
  </si>
  <si>
    <t>중계기 철거</t>
  </si>
  <si>
    <t>2/2</t>
  </si>
  <si>
    <t>호표 11</t>
  </si>
  <si>
    <t>502C3145352B4B765DBC64DB300B39</t>
  </si>
  <si>
    <t>010105502C3145352B4B765DBC64DB300B39</t>
  </si>
  <si>
    <t>4/4</t>
  </si>
  <si>
    <t>호표 12</t>
  </si>
  <si>
    <t>502C3145352B4B765DBC64DB300B3C</t>
  </si>
  <si>
    <t>010105502C3145352B4B765DBC64DB300B3C</t>
  </si>
  <si>
    <t>전기소방공사</t>
    <phoneticPr fontId="3" type="noConversion"/>
  </si>
  <si>
    <t>전기소방공사</t>
    <phoneticPr fontId="3" type="noConversion"/>
  </si>
  <si>
    <t>전기소방공사</t>
    <phoneticPr fontId="3" type="noConversion"/>
  </si>
  <si>
    <t>전기소방공사</t>
    <phoneticPr fontId="3" type="noConversion"/>
  </si>
  <si>
    <t>일 위 대 가 목 록</t>
  </si>
  <si>
    <t>코  드</t>
  </si>
  <si>
    <t>재 료 비</t>
  </si>
  <si>
    <t>노 무 비</t>
  </si>
  <si>
    <t>경    비</t>
  </si>
  <si>
    <t>합    계</t>
  </si>
  <si>
    <t>번  호</t>
  </si>
  <si>
    <t>비      고</t>
  </si>
  <si>
    <t>노임계수</t>
  </si>
  <si>
    <t>할증</t>
  </si>
  <si>
    <t>품셈개요</t>
  </si>
  <si>
    <t>장비일위</t>
  </si>
  <si>
    <t>일위대가</t>
  </si>
  <si>
    <t>할증적용</t>
  </si>
  <si>
    <t>할증저장</t>
  </si>
  <si>
    <t>할증율</t>
  </si>
  <si>
    <t>HAL1</t>
  </si>
  <si>
    <t>HAL2</t>
  </si>
  <si>
    <t>HAL3</t>
  </si>
  <si>
    <t>일위대가+자재</t>
  </si>
  <si>
    <t>모르타르배합  배합용적비 1:3  ㎥  건축 9-1-1   ( 호표 1 )</t>
  </si>
  <si>
    <t>502C3145352C45ED53EB4B1DA05A9E</t>
  </si>
  <si>
    <t>모르타르배합</t>
  </si>
  <si>
    <t>배합용적비 1:3</t>
  </si>
  <si>
    <t>㎥</t>
  </si>
  <si>
    <t>호표 1</t>
  </si>
  <si>
    <t>건축 9-1-1</t>
  </si>
  <si>
    <t>시멘트</t>
  </si>
  <si>
    <t>보통</t>
  </si>
  <si>
    <t>KG</t>
  </si>
  <si>
    <t>504F2147D326459151531BB7B466E1A6DF0919</t>
  </si>
  <si>
    <t>502C3145352C45ED53EB4B1DA05A9E504F2147D326459151531BB7B466E1A6DF0919</t>
  </si>
  <si>
    <t>모래</t>
  </si>
  <si>
    <t>도착도</t>
  </si>
  <si>
    <t>506A114FEF2A47945B114AF100C5D51C52F74F</t>
  </si>
  <si>
    <t>502C3145352C45ED53EB4B1DA05A9E506A114FEF2A47945B114AF100C5D51C52F74F</t>
  </si>
  <si>
    <t>보통인부</t>
  </si>
  <si>
    <t>일반공사직종</t>
  </si>
  <si>
    <t>인</t>
  </si>
  <si>
    <t>57B35146B12F44105C0C333EAA4E7D699BBCE4</t>
  </si>
  <si>
    <t>502C3145352C45ED53EB4B1DA05A9E57B35146B12F44105C0C333EAA4E7D699BBCE4</t>
  </si>
  <si>
    <t>공구손료</t>
  </si>
  <si>
    <t>인력품의 3%</t>
  </si>
  <si>
    <t>식</t>
  </si>
  <si>
    <t>567AE146AD2148D452C3C3A1BF31001</t>
  </si>
  <si>
    <t>502C3145352C45ED53EB4B1DA05A9E567AE146AD2148D452C3C3A1BF31001</t>
  </si>
  <si>
    <t xml:space="preserve"> [ 합          계 ]</t>
  </si>
  <si>
    <t>모르타르바름  인력  ㎡  건축 9-1-2   ( 호표 2 )</t>
  </si>
  <si>
    <t>502C3145352C45ED53EB4B1DA05BA5</t>
  </si>
  <si>
    <t>모르타르바름</t>
  </si>
  <si>
    <t>인력</t>
  </si>
  <si>
    <t>㎡</t>
  </si>
  <si>
    <t>호표 2</t>
  </si>
  <si>
    <t>건축 9-1-2</t>
  </si>
  <si>
    <t>502C3145352C45ED53EB4B1DA05BA557B35146B12F44105C0C333EAA4E7D699BBCE4</t>
  </si>
  <si>
    <t>미장공</t>
  </si>
  <si>
    <t>57B35146B12F44105C0C333EAA4E7D699BBE93</t>
  </si>
  <si>
    <t>502C3145352C45ED53EB4B1DA05BA557B35146B12F44105C0C333EAA4E7D699BBE93</t>
  </si>
  <si>
    <t>502C3145352C45ED53EB4B1DA05BA5567AE146AD2148D452C3C3A1BF31001</t>
  </si>
  <si>
    <t>TSP CABLE  AWG 18  M  전기 5-13   ( 호표 3 )</t>
  </si>
  <si>
    <t>전기 5-13</t>
  </si>
  <si>
    <t>m</t>
  </si>
  <si>
    <t>5013F14990224B905D4D07292E37D8E6F2AD89</t>
  </si>
  <si>
    <t>502C3145352B4B765DB15889FC13C15013F14990224B905D4D07292E37D8E6F2AD89</t>
  </si>
  <si>
    <t>...</t>
  </si>
  <si>
    <t>잡재료비</t>
  </si>
  <si>
    <t>배관배선의 2%</t>
  </si>
  <si>
    <t>502C3145352B4B765DB15889FC13C1567AE146AD2148D452C3C3A1BF31001</t>
  </si>
  <si>
    <t>저압케이블전공</t>
  </si>
  <si>
    <t>57B35146B12F44105C0C333EAA4E7D699BBBC8</t>
  </si>
  <si>
    <t>502C3145352B4B765DB15889FC13C157B35146B12F44105C0C333EAA4E7D699BBBC8</t>
  </si>
  <si>
    <t>567AE146AD2148D452C3C3A1BF32002</t>
  </si>
  <si>
    <t>502C3145352B4B765DB15889FC13C1567AE146AD2148D452C3C3A1BF32002</t>
  </si>
  <si>
    <t>0.6/1kV제어용난연(F-CVV-SB)  2C 1.5㎟  M  전기 5-13   ( 호표 4 )</t>
  </si>
  <si>
    <t>5059F140ED2D4CFA56B82339728F7F3CE0695A</t>
  </si>
  <si>
    <t>502C3145352B4B765DB3081D830ED95059F140ED2D4CFA56B82339728F7F3CE0695A</t>
  </si>
  <si>
    <t>502C3145352B4B765DB3081D830ED9567AE146AD2148D452C3C3A1BF31001</t>
  </si>
  <si>
    <t>502C3145352B4B765DB3081D830ED957B35146B12F44105C0C333EAA4E7D699BBBC8</t>
  </si>
  <si>
    <t>502C3145352B4B765DB3081D830ED9567AE146AD2148D452C3C3A1BF32002</t>
  </si>
  <si>
    <t>화재감지기 철거    EA  전기 5-30(30%)   ( 호표 5 )</t>
  </si>
  <si>
    <t>전기 5-30(30%)</t>
  </si>
  <si>
    <t>화재감지기 철거or이설</t>
  </si>
  <si>
    <t>504FB1458B264EB659019465EBE5498B0614A9</t>
  </si>
  <si>
    <t>502C3145352B4B765DBC64DB33C5C6504FB1458B264EB659019465EBE5498B0614A9</t>
  </si>
  <si>
    <t>내선전공</t>
  </si>
  <si>
    <t>57B35146B12F44105C0C333EAA4E7D699BBBC5</t>
  </si>
  <si>
    <t>502C3145352B4B765DBC64DB33C5C657B35146B12F44105C0C333EAA4E7D699BBBC5</t>
  </si>
  <si>
    <t>502C3145352B4B765DBC64DB33C5C6567AE146AD2148D452C3C3A1BF31001</t>
  </si>
  <si>
    <t>피난구유도등 철거    개  전기 5-30(30%)   ( 호표 6 )</t>
  </si>
  <si>
    <t>피난구유도등 철거or이설</t>
  </si>
  <si>
    <t>504FB1458B264EB659019465EBE5498B0615B0</t>
  </si>
  <si>
    <t>502C3145352B4B765DBC64DB300CDF504FB1458B264EB659019465EBE5498B0615B0</t>
  </si>
  <si>
    <t>502C3145352B4B765DBC64DB300CDF57B35146B12F44105C0C333EAA4E7D699BBBC5</t>
  </si>
  <si>
    <t>502C3145352B4B765DBC64DB300CDF567AE146AD2148D452C3C3A1BF31001</t>
  </si>
  <si>
    <t>통로유도등 철거    개  전기 5-30(30%)   ( 호표 7 )</t>
  </si>
  <si>
    <t>통로유도등 철거or이설</t>
  </si>
  <si>
    <t>504FB1458B264EB659019465EBE5498B061A31</t>
  </si>
  <si>
    <t>502C3145352B4B765DBC64DB30090A504FB1458B264EB659019465EBE5498B061A31</t>
  </si>
  <si>
    <t>502C3145352B4B765DBC64DB30090A57B35146B12F44105C0C333EAA4E7D699BBBC5</t>
  </si>
  <si>
    <t>502C3145352B4B765DBC64DB30090A567AE146AD2148D452C3C3A1BF31001</t>
  </si>
  <si>
    <t>무선기기 접속단자 - 철거    개  통신 7-4-6(30%)   ( 호표 8 )</t>
  </si>
  <si>
    <t>통신 7-4-6(30%)</t>
  </si>
  <si>
    <t>무선기기 접속단자 철거or이설</t>
  </si>
  <si>
    <t>504FB1458B264EB659019465EBE5498B061A30</t>
  </si>
  <si>
    <t>502C3145352B4B765DBC64DB30090F504FB1458B264EB659019465EBE5498B061A30</t>
  </si>
  <si>
    <t>통신설비공</t>
  </si>
  <si>
    <t>57B35146B12F44105C0C333EAA4E7D699BB497</t>
  </si>
  <si>
    <t>502C3145352B4B765DBC64DB30090F57B35146B12F44105C0C333EAA4E7D699BB497</t>
  </si>
  <si>
    <t>502C3145352B4B765DBC64DB30090F567AE146AD2148D452C3C3A1BF31001</t>
  </si>
  <si>
    <t>DISTRIBUTOR - 철거    개  통신 7-12-3-2(50%)   ( 호표 9 )</t>
  </si>
  <si>
    <t>통신 7-12-3-2(50%)</t>
  </si>
  <si>
    <t>DISTRIBUTOR 철거or이설</t>
  </si>
  <si>
    <t>504FB1458B264EB659019465EBE5498B061A33</t>
  </si>
  <si>
    <t>502C3145352B4B765DBC64DB300A11504FB1458B264EB659019465EBE5498B061A33</t>
  </si>
  <si>
    <t>502C3145352B4B765DBC64DB300A1157B35146B12F44105C0C333EAA4E7D699BBCE4</t>
  </si>
  <si>
    <t>502C3145352B4B765DBC64DB300A1157B35146B12F44105C0C333EAA4E7D699BB497</t>
  </si>
  <si>
    <t>502C3145352B4B765DBC64DB300A11567AE146AD2148D452C3C3A1BF31001</t>
  </si>
  <si>
    <t>OUT DOOR ANT - 철거    개  통신 7-9-3(30%)   ( 호표 10 )</t>
  </si>
  <si>
    <t>통신 7-9-3(30%)</t>
  </si>
  <si>
    <t>OUT DOOR ANT 철거or이설</t>
  </si>
  <si>
    <t>504FB1458B264EB659019465EBE5498B061A32</t>
  </si>
  <si>
    <t>502C3145352B4B765DBC64DB300A14504FB1458B264EB659019465EBE5498B061A32</t>
  </si>
  <si>
    <t>502C3145352B4B765DBC64DB300A1457B35146B12F44105C0C333EAA4E7D699BB497</t>
  </si>
  <si>
    <t>무선안테나공</t>
  </si>
  <si>
    <t>57B35146B12F44105C0C333EAA4E7D699BB5B7</t>
  </si>
  <si>
    <t>502C3145352B4B765DBC64DB300A1457B35146B12F44105C0C333EAA4E7D699BB5B7</t>
  </si>
  <si>
    <t>502C3145352B4B765DBC64DB300A14567AE146AD2148D452C3C3A1BF31001</t>
  </si>
  <si>
    <t>중계기 철거  2/2  개  전기 5-30(30%)   ( 호표 11 )</t>
  </si>
  <si>
    <t>중계기 철거or이설</t>
  </si>
  <si>
    <t>503ED1439D2B4AC45F74FBD3D0E1ED9F5FFE09</t>
  </si>
  <si>
    <t>502C3145352B4B765DBC64DB300B39503ED1439D2B4AC45F74FBD3D0E1ED9F5FFE09</t>
  </si>
  <si>
    <t>502C3145352B4B765DBC64DB300B3957B35146B12F44105C0C333EAA4E7D699BBBC5</t>
  </si>
  <si>
    <t>502C3145352B4B765DBC64DB300B39567AE146AD2148D452C3C3A1BF31001</t>
  </si>
  <si>
    <t>중계기 철거  4/4  개  전기 5-30(30%)   ( 호표 12 )</t>
  </si>
  <si>
    <t>503ED1439D2B4AC45F74FBD3D1813A59473187</t>
  </si>
  <si>
    <t>502C3145352B4B765DBC64DB300B3C503ED1439D2B4AC45F74FBD3D1813A59473187</t>
  </si>
  <si>
    <t>502C3145352B4B765DBC64DB300B3C57B35146B12F44105C0C333EAA4E7D699BBBC5</t>
  </si>
  <si>
    <t>502C3145352B4B765DBC64DB300B3C567AE146AD2148D452C3C3A1BF31001</t>
  </si>
  <si>
    <t>나사없는전선관  용융아연도도금 E19  M  전기 5-1   ( 호표 13 )</t>
  </si>
  <si>
    <t>전기 5-1</t>
  </si>
  <si>
    <t>504FB1458B27489859AFCEE4B1F7AB8364F4D6</t>
  </si>
  <si>
    <t>572AD14EF12F4FC5508E509A4D4B0F504FB1458B27489859AFCEE4B1F7AB8364F4D6</t>
  </si>
  <si>
    <t>572AD14EF12F4FC5508E509A4D4B0F567AE146AD2148D452C3C3A1BF31001</t>
  </si>
  <si>
    <t>572AD14EF12F4FC5508E509A4D4B0F57B35146B12F44105C0C333EAA4E7D699BBBC5</t>
  </si>
  <si>
    <t>572AD14EF12F4FC5508E509A4D4B0F567AE146AD2148D452C3C3A1BF32002</t>
  </si>
  <si>
    <t>나사없는전선관  용융아연도도금 E25  M  전기 5-1   ( 호표 14 )</t>
  </si>
  <si>
    <t>504FB1458B27489859AFCEE4B1F7AB8364F4D9</t>
  </si>
  <si>
    <t>572AD14EF12F4FC5508E509A4D48BB504FB1458B27489859AFCEE4B1F7AB8364F4D9</t>
  </si>
  <si>
    <t>572AD14EF12F4FC5508E509A4D48BB567AE146AD2148D452C3C3A1BF31001</t>
  </si>
  <si>
    <t>572AD14EF12F4FC5508E509A4D48BB57B35146B12F44105C0C333EAA4E7D699BBBC5</t>
  </si>
  <si>
    <t>572AD14EF12F4FC5508E509A4D48BB567AE146AD2148D452C3C3A1BF32002</t>
  </si>
  <si>
    <t>나사없는전선관  용융아연도도금 E31  M  전기 5-1   ( 호표 15 )</t>
  </si>
  <si>
    <t>504FB1458B27489859AFCEE4B1F7AB8364F4D8</t>
  </si>
  <si>
    <t>572AD14EF12F4FC5508E509A4D4941504FB1458B27489859AFCEE4B1F7AB8364F4D8</t>
  </si>
  <si>
    <t>572AD14EF12F4FC5508E509A4D4941567AE146AD2148D452C3C3A1BF31001</t>
  </si>
  <si>
    <t>572AD14EF12F4FC5508E509A4D494157B35146B12F44105C0C333EAA4E7D699BBBC5</t>
  </si>
  <si>
    <t>572AD14EF12F4FC5508E509A4D4941567AE146AD2148D452C3C3A1BF32002</t>
  </si>
  <si>
    <t>1종금속제가요전선관   16 mm 비방수  M  전기 5-1   ( 호표 16 )</t>
  </si>
  <si>
    <t>504FB1458B27489859AFCEE4B56D0D4BACF821</t>
  </si>
  <si>
    <t>572AD14EF12F4FC55194A2169E3F05504FB1458B27489859AFCEE4B56D0D4BACF821</t>
  </si>
  <si>
    <t>572AD14EF12F4FC55194A2169E3F05567AE146AD2148D452C3C3A1BF32002</t>
  </si>
  <si>
    <t>572AD14EF12F4FC55194A2169E3F0557B35146B12F44105C0C333EAA4E7D699BBBC5</t>
  </si>
  <si>
    <t>572AD14EF12F4FC55194A2169E3F05567AE146AD2148D452C3C3A1BF33003</t>
  </si>
  <si>
    <t>전선관지지행거-천장   W100  개소  전기 5-29   ( 호표 17 )</t>
  </si>
  <si>
    <t>전기 5-29</t>
  </si>
  <si>
    <t>케이블트레이부속품</t>
  </si>
  <si>
    <t>U CHANNEL, 41x41x2.6t</t>
  </si>
  <si>
    <t>504FB1458B27489859AFCDDD43743EE689CDEF</t>
  </si>
  <si>
    <t>572AD14EF12F4FC55CBF9CA8D616E8504FB1458B27489859AFCDDD43743EE689CDEF</t>
  </si>
  <si>
    <t>전산볼트</t>
  </si>
  <si>
    <t>M10×1000㎜</t>
  </si>
  <si>
    <t>504F31402D2A4FAA5C675E248720B6DDF455D9</t>
  </si>
  <si>
    <t>572AD14EF12F4FC55CBF9CA8D616E8504F31402D2A4FAA5C675E248720B6DDF455D9</t>
  </si>
  <si>
    <t>스트롱앵커</t>
  </si>
  <si>
    <t>M10×L50mm</t>
  </si>
  <si>
    <t>504F31402D2A4F985545292327618D64BEE020</t>
  </si>
  <si>
    <t>572AD14EF12F4FC55CBF9CA8D616E8504F31402D2A4F985545292327618D64BEE020</t>
  </si>
  <si>
    <t>6각너트</t>
  </si>
  <si>
    <t>M10</t>
  </si>
  <si>
    <t>504F31402D2A4FAA5D77A2BC5C2E479D50854B</t>
  </si>
  <si>
    <t>572AD14EF12F4FC55CBF9CA8D616E8504F31402D2A4FAA5D77A2BC5C2E479D50854B</t>
  </si>
  <si>
    <t>스프링 와샤</t>
  </si>
  <si>
    <t>10mm</t>
  </si>
  <si>
    <t>504F31402D2A4FAA526AB02E539403C3A176C2</t>
  </si>
  <si>
    <t>572AD14EF12F4FC55CBF9CA8D616E8504F31402D2A4FAA526AB02E539403C3A176C2</t>
  </si>
  <si>
    <t>572AD14EF12F4FC55CBF9CA8D616E857B35146B12F44105C0C333EAA4E7D699BBBC5</t>
  </si>
  <si>
    <t>572AD14EF12F4FC55CBF9CA8D616E8567AE146AD2148D452C3C3A1BF31001</t>
  </si>
  <si>
    <t>전선관지지행거-천장   W150  개소  전기 5-29   ( 호표 18 )</t>
  </si>
  <si>
    <t>572AD14EF12F4FC55CBF9CA8D615C1504FB1458B27489859AFCDDD43743EE689CDEF</t>
  </si>
  <si>
    <t>572AD14EF12F4FC55CBF9CA8D615C1504F31402D2A4FAA5C675E248720B6DDF455D9</t>
  </si>
  <si>
    <t>572AD14EF12F4FC55CBF9CA8D615C1504F31402D2A4F985545292327618D64BEE020</t>
  </si>
  <si>
    <t>572AD14EF12F4FC55CBF9CA8D615C1504F31402D2A4FAA5D77A2BC5C2E479D50854B</t>
  </si>
  <si>
    <t>572AD14EF12F4FC55CBF9CA8D615C1504F31402D2A4FAA526AB02E539403C3A176C2</t>
  </si>
  <si>
    <t>572AD14EF12F4FC55CBF9CA8D615C157B35146B12F44105C0C333EAA4E7D699BBBC5</t>
  </si>
  <si>
    <t>572AD14EF12F4FC55CBF9CA8D615C1567AE146AD2148D452C3C3A1BF31001</t>
  </si>
  <si>
    <t>나사없는전선관 지지행거  E19  개소  전기 5-29   ( 호표 19 )</t>
  </si>
  <si>
    <t>572AD14EF12F4FC55CBF9CA8D34310504F31402D2A4FAA5C675E248720B6DDF455D9</t>
  </si>
  <si>
    <t>572AD14EF12F4FC55CBF9CA8D34310504F31402D2A4F985545292327618D64BEE020</t>
  </si>
  <si>
    <t>572AD14EF12F4FC55CBF9CA8D34310504F31402D2A4FAA5D77A2BC5C2E479D50854B</t>
  </si>
  <si>
    <t>572AD14EF12F4FC55CBF9CA8D34310504F31402D2A4FAA526AB02E539403C3A176C2</t>
  </si>
  <si>
    <t>클램프, E19</t>
  </si>
  <si>
    <t>504FB1458B27489859AFC006F8E8B9DF2974C0</t>
  </si>
  <si>
    <t>572AD14EF12F4FC55CBF9CA8D34310504FB1458B27489859AFC006F8E8B9DF2974C0</t>
  </si>
  <si>
    <t>572AD14EF12F4FC55CBF9CA8D3431057B35146B12F44105C0C333EAA4E7D699BBBC5</t>
  </si>
  <si>
    <t>572AD14EF12F4FC55CBF9CA8D34310567AE146AD2148D452C3C3A1BF31001</t>
  </si>
  <si>
    <t>나사없는전선관 지지행거  E25  개소  전기 5-29   ( 호표 20 )</t>
  </si>
  <si>
    <t>572AD14EF12F4FC55CBF9CA8D3405C504F31402D2A4FAA5C675E248720B6DDF455D9</t>
  </si>
  <si>
    <t>572AD14EF12F4FC55CBF9CA8D3405C504F31402D2A4F985545292327618D64BEE020</t>
  </si>
  <si>
    <t>572AD14EF12F4FC55CBF9CA8D3405C504F31402D2A4FAA5D77A2BC5C2E479D50854B</t>
  </si>
  <si>
    <t>572AD14EF12F4FC55CBF9CA8D3405C504F31402D2A4FAA526AB02E539403C3A176C2</t>
  </si>
  <si>
    <t>클램프, E25</t>
  </si>
  <si>
    <t>504FB1458B27489859AFC006F8E8B9DF2974C3</t>
  </si>
  <si>
    <t>572AD14EF12F4FC55CBF9CA8D3405C504FB1458B27489859AFC006F8E8B9DF2974C3</t>
  </si>
  <si>
    <t>572AD14EF12F4FC55CBF9CA8D3405C57B35146B12F44105C0C333EAA4E7D699BBBC5</t>
  </si>
  <si>
    <t>572AD14EF12F4FC55CBF9CA8D3405C567AE146AD2148D452C3C3A1BF31001</t>
  </si>
  <si>
    <t>나사없는전선관 지지행거  E31  개소  전기 5-29   ( 호표 21 )</t>
  </si>
  <si>
    <t>572AD14EF12F4FC55CBF9CA8D34162504F31402D2A4FAA5C675E248720B6DDF455D9</t>
  </si>
  <si>
    <t>572AD14EF12F4FC55CBF9CA8D34162504F31402D2A4F985545292327618D64BEE020</t>
  </si>
  <si>
    <t>572AD14EF12F4FC55CBF9CA8D34162504F31402D2A4FAA5D77A2BC5C2E479D50854B</t>
  </si>
  <si>
    <t>572AD14EF12F4FC55CBF9CA8D34162504F31402D2A4FAA526AB02E539403C3A176C2</t>
  </si>
  <si>
    <t>클램프, E31</t>
  </si>
  <si>
    <t>504FB1458B27489859AFC006F8E8B9DF2974C2</t>
  </si>
  <si>
    <t>572AD14EF12F4FC55CBF9CA8D34162504FB1458B27489859AFC006F8E8B9DF2974C2</t>
  </si>
  <si>
    <t>572AD14EF12F4FC55CBF9CA8D3416257B35146B12F44105C0C333EAA4E7D699BBBC5</t>
  </si>
  <si>
    <t>572AD14EF12F4FC55CBF9CA8D34162567AE146AD2148D452C3C3A1BF31001</t>
  </si>
  <si>
    <t>나사없는전선관 지지대-바닥or벽체  E31  개소  전기 5-29   ( 호표 22 )</t>
  </si>
  <si>
    <t>572AD14EF12F4FC55CBF9D4F44C040504FB1458B27489859AFCDDD43743EE689CDEF</t>
  </si>
  <si>
    <t>셋트앵커</t>
  </si>
  <si>
    <t>M10×L75mm</t>
  </si>
  <si>
    <t>504F31402D2A4F985545292327618D64BEE2D5</t>
  </si>
  <si>
    <t>572AD14EF12F4FC55CBF9D4F44C040504F31402D2A4F985545292327618D64BEE2D5</t>
  </si>
  <si>
    <t>572AD14EF12F4FC55CBF9D4F44C040504F31402D2A4FAA5D77A2BC5C2E479D50854B</t>
  </si>
  <si>
    <t>572AD14EF12F4FC55CBF9D4F44C040504F31402D2A4FAA526AB02E539403C3A176C2</t>
  </si>
  <si>
    <t>572AD14EF12F4FC55CBF9D4F44C040504FB1458B27489859AFC006F8E8B9DF2974C2</t>
  </si>
  <si>
    <t>572AD14EF12F4FC55CBF9D4F44C04057B35146B12F44105C0C333EAA4E7D699BBBC5</t>
  </si>
  <si>
    <t>572AD14EF12F4FC55CBF9D4F44C040567AE146AD2148D452C3C3A1BF32002</t>
  </si>
  <si>
    <t>저독성폴리올레핀절연전선(HFIX)  1.5㎟(1.38㎜)(4열)  M  전기 5-10   ( 호표 23 )</t>
  </si>
  <si>
    <t>전기 5-10</t>
  </si>
  <si>
    <t>1.5㎟(1.38㎜)</t>
  </si>
  <si>
    <t>5059F140ED2D4CFA56BAE4B4F9A9ABA18CF8E6</t>
  </si>
  <si>
    <t>572AD14EF12C428357243BCE6E3E2B5059F140ED2D4CFA56BAE4B4F9A9ABA18CF8E6</t>
  </si>
  <si>
    <t>572AD14EF12C428357243BCE6E3E2B567AE146AD2148D452C3C3A1BF31001</t>
  </si>
  <si>
    <t>572AD14EF12C428357243BCE6E3E2B57B35146B12F44105C0C333EAA4E7D699BBBC5</t>
  </si>
  <si>
    <t>572AD14EF12C428357243BCE6E3E2B567AE146AD2148D452C3C3A1BF32002</t>
  </si>
  <si>
    <t>저독성폴리올레핀절연전선(HFIX)  1.5㎟(1.38㎜)(8열)  M  전기 5-10   ( 호표 24 )</t>
  </si>
  <si>
    <t>572AD14EF12C428357243BCE6E3AB05059F140ED2D4CFA56BAE4B4F9A9ABA18CF8E6</t>
  </si>
  <si>
    <t>572AD14EF12C428357243BCE6E3AB0567AE146AD2148D452C3C3A1BF31001</t>
  </si>
  <si>
    <t>572AD14EF12C428357243BCE6E3AB057B35146B12F44105C0C333EAA4E7D699BBBC5</t>
  </si>
  <si>
    <t>572AD14EF12C428357243BCE6E3AB0567AE146AD2148D452C3C3A1BF32002</t>
  </si>
  <si>
    <t>저독성폴리올레핀절연전선(HFIX)  2.5㎟(1.78㎜)(2열)  M  전기 5-10   ( 호표 25 )</t>
  </si>
  <si>
    <t>2.5㎟(1.78㎜)</t>
  </si>
  <si>
    <t>5059F140ED2D4CFA56BAE4B4F9A9ABA18CF8E7</t>
  </si>
  <si>
    <t>572AD14EF12C428357243BCE6E37FB5059F140ED2D4CFA56BAE4B4F9A9ABA18CF8E7</t>
  </si>
  <si>
    <t>572AD14EF12C428357243BCE6E37FB567AE146AD2148D452C3C3A1BF31001</t>
  </si>
  <si>
    <t>572AD14EF12C428357243BCE6E37FB57B35146B12F44105C0C333EAA4E7D699BBBC5</t>
  </si>
  <si>
    <t>572AD14EF12C428357243BCE6E37FB567AE146AD2148D452C3C3A1BF32002</t>
  </si>
  <si>
    <t>저독성폴리올레핀절연전선(HFIX)  2.5㎟(1.78㎜)(10열)  M  전기 5-10   ( 호표 26 )</t>
  </si>
  <si>
    <t>572AD14EF12C428357243BCE6D1F575059F140ED2D4CFA56BAE4B4F9A9ABA18CF8E7</t>
  </si>
  <si>
    <t>572AD14EF12C428357243BCE6D1F57567AE146AD2148D452C3C3A1BF31001</t>
  </si>
  <si>
    <t>572AD14EF12C428357243BCE6D1F5757B35146B12F44105C0C333EAA4E7D699BBBC5</t>
  </si>
  <si>
    <t>572AD14EF12C428357243BCE6D1F57567AE146AD2148D452C3C3A1BF32002</t>
  </si>
  <si>
    <t>난연성 비닐절연 접지용전선  0.6/1kV F-GV  6㎟  M  전기 3-38   ( 호표 27 )</t>
  </si>
  <si>
    <t>전기 3-38</t>
  </si>
  <si>
    <t>5059F140ED2D4CFA5593C05F597907EA270BEB</t>
  </si>
  <si>
    <t>572AD14EF12C428355780BB462A1EE5059F140ED2D4CFA5593C05F597907EA270BEB</t>
  </si>
  <si>
    <t>572AD14EF12C428355780BB462A1EE567AE146AD2148D452C3C3A1BF31001</t>
  </si>
  <si>
    <t>572AD14EF12C428355780BB462A1EE57B35146B12F44105C0C333EAA4E7D699BBBC5</t>
  </si>
  <si>
    <t>572AD14EF12C428355780BB462A1EE567AE146AD2148D452C3C3A1BF32002</t>
  </si>
  <si>
    <t>0.6/1kV가교폴리에틸렌(F-CV) 옥내  2C 6㎟  M  전기 5-13   ( 호표 28 )</t>
  </si>
  <si>
    <t>0.6/1kV가교폴리에틸렌(F-CV)</t>
  </si>
  <si>
    <t>5059F140ED2D4CFA56BAE4B4FB51F7778B78D9</t>
  </si>
  <si>
    <t>572AD14EF12D4CF75C1D82066265EB5059F140ED2D4CFA56BAE4B4FB51F7778B78D9</t>
  </si>
  <si>
    <t>572AD14EF12D4CF75C1D82066265EB567AE146AD2148D452C3C3A1BF31001</t>
  </si>
  <si>
    <t>572AD14EF12D4CF75C1D82066265EB57B35146B12F44105C0C333EAA4E7D699BBBC8</t>
  </si>
  <si>
    <t>572AD14EF12D4CF75C1D82066265EB567AE146AD2148D452C3C3A1BF32002</t>
  </si>
  <si>
    <t>아우트렛박스(노출)  8각 54㎜  개  전기 5-3   ( 호표 29 )</t>
  </si>
  <si>
    <t>전기 5-3</t>
  </si>
  <si>
    <t>아우트렛박스</t>
  </si>
  <si>
    <t>504FB1458B264E32594477D900BFB10837B8C7</t>
  </si>
  <si>
    <t>572AD14EF1274A6F5D03CA970BE47D504FB1458B264E32594477D900BFB10837B8C7</t>
  </si>
  <si>
    <t>572AD14EF1274A6F5D03CA970BE47D57B35146B12F44105C0C333EAA4E7D699BBBC5</t>
  </si>
  <si>
    <t>572AD14EF1274A6F5D03CA970BE47D567AE146AD2148D452C3C3A1BF31001</t>
  </si>
  <si>
    <t>아우트렛박스(노출)  중형4각 54㎜  개  전기 5-3   ( 호표 30 )</t>
  </si>
  <si>
    <t>504FB1458B264E32594477D900BFB10837B8C4</t>
  </si>
  <si>
    <t>572AD14EF1274A6F5D03CA970BEBA7504FB1458B264E32594477D900BFB10837B8C4</t>
  </si>
  <si>
    <t>572AD14EF1274A6F5D03CA970BEBA757B35146B12F44105C0C333EAA4E7D699BBBC5</t>
  </si>
  <si>
    <t>572AD14EF1274A6F5D03CA970BEBA7567AE146AD2148D452C3C3A1BF31001</t>
  </si>
  <si>
    <t>스위치박스  2 개용 54 mm  개  전기 5-3   ( 호표 31 )</t>
  </si>
  <si>
    <t>504FB1458B264E3259447987FBB71C9B260F2F</t>
  </si>
  <si>
    <t>572AD14EF1274A6F5D03CA970ADD06504FB1458B264E3259447987FBB71C9B260F2F</t>
  </si>
  <si>
    <t>572AD14EF1274A6F5D03CA970ADD0657B35146B12F44105C0C333EAA4E7D699BBBC5</t>
  </si>
  <si>
    <t>572AD14EF1274A6F5D03CA970ADD06567AE146AD2148D452C3C3A1BF31001</t>
  </si>
  <si>
    <t>스위치박스(노출)  2 개용 54 mm  개  전기 5-3   ( 호표 32 )</t>
  </si>
  <si>
    <t>572AD14EF1274A6F5D03CA970ADE28504FB1458B264E3259447987FBB71C9B260F2F</t>
  </si>
  <si>
    <t>572AD14EF1274A6F5D03CA970ADE2857B35146B12F44105C0C333EAA4E7D699BBBC5</t>
  </si>
  <si>
    <t>572AD14EF1274A6F5D03CA970ADE28567AE146AD2148D452C3C3A1BF31001</t>
  </si>
  <si>
    <t>배관용홈파기  22C 이하  M  전기 5-29   ( 호표 33 )</t>
  </si>
  <si>
    <t>572AD14EF1274A6F5F31C40AD3351B502C3145352C45ED53EB4B1DA05A9E</t>
  </si>
  <si>
    <t>572AD14EF1274A6F5F31C40AD3351B502C3145352C45ED53EB4B1DA05BA5</t>
  </si>
  <si>
    <t>배관용홈파기(재료비제외)</t>
  </si>
  <si>
    <t>22C</t>
  </si>
  <si>
    <t>504FB1458B264EB659019465EBE54A9272E161</t>
  </si>
  <si>
    <t>572AD14EF1274A6F5F31C40AD3351B504FB1458B264EB659019465EBE54A9272E161</t>
  </si>
  <si>
    <t>572AD14EF1274A6F5F31C40AD3351B57B35146B12F44105C0C333EAA4E7D699BBCE4</t>
  </si>
  <si>
    <t>572AD14EF1274A6F5F31C40AD3351B567AE146AD2148D452C3C3A1BF31001</t>
  </si>
  <si>
    <t>수동발신기  소화전상부  SET  전기 5-30   ( 호표 34 )</t>
  </si>
  <si>
    <t>전기 5-30</t>
  </si>
  <si>
    <t>503ED1439D254044591627815488262E64ADD9</t>
  </si>
  <si>
    <t>572AD14EC42E4D20500168D10F0F92503ED1439D254044591627815488262E64ADD9</t>
  </si>
  <si>
    <t>경종</t>
  </si>
  <si>
    <t>DC 24V</t>
  </si>
  <si>
    <t>503ED1439D254044591627815488262E64ADD8</t>
  </si>
  <si>
    <t>572AD14EC42E4D20500168D10F0F92503ED1439D254044591627815488262E64ADD8</t>
  </si>
  <si>
    <t>표시등</t>
  </si>
  <si>
    <t>503ED1439D254044591627815488262E64ADD7</t>
  </si>
  <si>
    <t>572AD14EC42E4D20500168D10F0F92503ED1439D254044591627815488262E64ADD7</t>
  </si>
  <si>
    <t>PILOT LAMP</t>
  </si>
  <si>
    <t>25mm</t>
  </si>
  <si>
    <t>5013D14EA82542F05369F0C217160374D9175A</t>
  </si>
  <si>
    <t>572AD14EC42E4D20500168D10F0F925013D14EA82542F05369F0C217160374D9175A</t>
  </si>
  <si>
    <t>접속단자대</t>
  </si>
  <si>
    <t>단자대, TB, 10P 20A</t>
  </si>
  <si>
    <t>504FB1458B264E325EC71F0619BB6F48D0C76E</t>
  </si>
  <si>
    <t>572AD14EC42E4D20500168D10F0F92504FB1458B264E325EC71F0619BB6F48D0C76E</t>
  </si>
  <si>
    <t>572AD14EC42E4D20500168D10F0F9257B35146B12F44105C0C333EAA4E7D699BBBC5</t>
  </si>
  <si>
    <t>572AD14EC42E4D20500168D10F0F92567AE146AD2148D452C3C3A1BF31001</t>
  </si>
  <si>
    <t>수동발신기  단독형(SUS)  SET  전기 5-30   ( 호표 35 )</t>
  </si>
  <si>
    <t>수동발신기외함</t>
  </si>
  <si>
    <t>노출(SUS)</t>
  </si>
  <si>
    <t>503ED1439D254044591627815488262E64A235</t>
  </si>
  <si>
    <t>572AD14EC42E4D20500168D10F0DE4503ED1439D254044591627815488262E64A235</t>
  </si>
  <si>
    <t>572AD14EC42E4D20500168D10F0DE4503ED1439D254044591627815488262E64ADD9</t>
  </si>
  <si>
    <t>572AD14EC42E4D20500168D10F0DE4503ED1439D254044591627815488262E64ADD8</t>
  </si>
  <si>
    <t>572AD14EC42E4D20500168D10F0DE4503ED1439D254044591627815488262E64ADD7</t>
  </si>
  <si>
    <t>572AD14EC42E4D20500168D10F0DE457B35146B12F44105C0C333EAA4E7D699BBBC5</t>
  </si>
  <si>
    <t>572AD14EC42E4D20500168D10F0DE4567AE146AD2148D452C3C3A1BF31001</t>
  </si>
  <si>
    <t>비상경보장치    SET  전기 5-4   ( 호표 36 )</t>
  </si>
  <si>
    <t>전기 5-4</t>
  </si>
  <si>
    <t>503ED1439D254044591627815488262E64A234</t>
  </si>
  <si>
    <t>572AD14EC42E4D20500168D10F0DE6503ED1439D254044591627815488262E64A234</t>
  </si>
  <si>
    <t>572AD14EC42E4D20500168D10F0DE657B35146B12F44105C0C333EAA4E7D699BBBC5</t>
  </si>
  <si>
    <t>572AD14EC42E4D20500168D10F0DE6567AE146AD2148D452C3C3A1BF31001</t>
  </si>
  <si>
    <t>화재감지기  열감지기,차동식스포트형  개  전기 5-30   ( 호표 37 )</t>
  </si>
  <si>
    <t>503ED1439D2540445916232ADFE15D13542A8E</t>
  </si>
  <si>
    <t>572AD14EC42E4D20500168D10E667A503ED1439D2540445916232ADFE15D13542A8E</t>
  </si>
  <si>
    <t>572AD14EC42E4D20500168D10E667A57B35146B12F44105C0C333EAA4E7D699BBBC5</t>
  </si>
  <si>
    <t>572AD14EC42E4D20500168D10E667A567AE146AD2148D452C3C3A1BF31001</t>
  </si>
  <si>
    <t>화재감지기  연기감지기,광전식2종-비축적  개  전기 5-30   ( 호표 38 )</t>
  </si>
  <si>
    <t>503ED1439D2540445916232ADFE15D135429E6</t>
  </si>
  <si>
    <t>572AD14EC42E4D20500168D10D411E503ED1439D2540445916232ADFE15D135429E6</t>
  </si>
  <si>
    <t>572AD14EC42E4D20500168D10D411E57B35146B12F44105C0C333EAA4E7D699BBBC5</t>
  </si>
  <si>
    <t>572AD14EC42E4D20500168D10D411E567AE146AD2148D452C3C3A1BF31001</t>
  </si>
  <si>
    <t>화재감지기  감지기(ANALOG),광전식  개  전기 5-30   ( 호표 39 )</t>
  </si>
  <si>
    <t>503ED1439D2540445916232ADFE15D135429E0</t>
  </si>
  <si>
    <t>572AD14EC42E4D20500168D10D43CB503ED1439D2540445916232ADFE15D135429E0</t>
  </si>
  <si>
    <t>572AD14EC42E4D20500168D10D43CB57B35146B12F44105C0C333EAA4E7D699BBBC5</t>
  </si>
  <si>
    <t>572AD14EC42E4D20500168D10D43CB567AE146AD2148D452C3C3A1BF31001</t>
  </si>
  <si>
    <t>가스누설경보기  누설경보기  대  전기 5-30   ( 호표 40 )</t>
  </si>
  <si>
    <t>57A53149072E4D905E3408DA7D4927B4B6E220</t>
  </si>
  <si>
    <t>572AD14EC42E4D20500168D10CBA4C57A53149072E4D905E3408DA7D4927B4B6E220</t>
  </si>
  <si>
    <t>572AD14EC42E4D20500168D10CBA4C57B35146B12F44105C0C333EAA4E7D699BBBC5</t>
  </si>
  <si>
    <t>572AD14EC42E4D20500168D10CBA4C567AE146AD2148D452C3C3A1BF31001</t>
  </si>
  <si>
    <t>피난구 유도등(고휘도)  LED, 소형(양면), 60분  개  전기 5-30   ( 호표 41 )</t>
  </si>
  <si>
    <t>504FB1458B254DA05C46107E99E409B97D7000</t>
  </si>
  <si>
    <t>572AD14EC42E4D2050016BA4C514CB504FB1458B254DA05C46107E99E409B97D7000</t>
  </si>
  <si>
    <t>572AD14EC42E4D2050016BA4C514CB57B35146B12F44105C0C333EAA4E7D699BBBC5</t>
  </si>
  <si>
    <t>572AD14EC42E4D2050016BA4C514CB567AE146AD2148D452C3C3A1BF31001</t>
  </si>
  <si>
    <t>피난구 유도등(고휘도)  LED, 대형(단면), 60분  개  전기 5-30   ( 호표 42 )</t>
  </si>
  <si>
    <t>504FB1458B254DA05C46107E99E409B97D700F</t>
  </si>
  <si>
    <t>572AD14EC42E4D2050016BA4C51324504FB1458B254DA05C46107E99E409B97D700F</t>
  </si>
  <si>
    <t>572AD14EC42E4D2050016BA4C5132457B35146B12F44105C0C333EAA4E7D699BBBC5</t>
  </si>
  <si>
    <t>572AD14EC42E4D2050016BA4C51324567AE146AD2148D452C3C3A1BF31001</t>
  </si>
  <si>
    <t>통로 유도등(고휘도)  LED, 60분용  개  전기 5-30   ( 호표 43 )</t>
  </si>
  <si>
    <t>504FB1458B254DA05C46107E99E409B97D73DC</t>
  </si>
  <si>
    <t>572AD14EC42E4D2050016BA4C51177504FB1458B254DA05C46107E99E409B97D73DC</t>
  </si>
  <si>
    <t>572AD14EC42E4D2050016BA4C5117757B35146B12F44105C0C333EAA4E7D699BBBC5</t>
  </si>
  <si>
    <t>572AD14EC42E4D2050016BA4C51177567AE146AD2148D452C3C3A1BF31001</t>
  </si>
  <si>
    <t>비상라이트  일반형  개  전기 5-30   ( 호표 44 )</t>
  </si>
  <si>
    <t>일반용</t>
  </si>
  <si>
    <t>조</t>
  </si>
  <si>
    <t>504FB1458B254DA05C4611018FEB9DF6C8269F</t>
  </si>
  <si>
    <t>572AD14EC42E4D2050016BA4C36EA5504FB1458B254DA05C4611018FEB9DF6C8269F</t>
  </si>
  <si>
    <t>572AD14EC42E4D2050016BA4C36EA557B35146B12F44105C0C333EAA4E7D699BBBC5</t>
  </si>
  <si>
    <t>572AD14EC42E4D2050016BA4C36EA5567AE146AD2148D452C3C3A1BF31001</t>
  </si>
  <si>
    <t>간이피난유도선 제어기  100M용  개  전기 5-30   ( 호표 45 )</t>
  </si>
  <si>
    <t>502C014873274BB15C62F8C4A86DE0F7E5FFEC</t>
  </si>
  <si>
    <t>572AD14EC42E4D2050016BA4C2421A502C014873274BB15C62F8C4A86DE0F7E5FFEC</t>
  </si>
  <si>
    <t>572AD14EC42E4D2050016BA4C2421A57B35146B12F44105C0C333EAA4E7D699BBBC5</t>
  </si>
  <si>
    <t>572AD14EC42E4D2050016BA4C2421A567AE146AD2148D452C3C3A1BF31001</t>
  </si>
  <si>
    <t>LED 케이블  유도라인  M  소방 2-9-3   ( 호표 46 )</t>
  </si>
  <si>
    <t>소방 2-9-3</t>
  </si>
  <si>
    <t>502C014873274BB15C62F8C4A86DE0F7E5FD3F</t>
  </si>
  <si>
    <t>572AD14EC42E4D2050016BA4C24324502C014873274BB15C62F8C4A86DE0F7E5FD3F</t>
  </si>
  <si>
    <t>572AD14EC42E4D2050016BA4C2432457B35146B12F44105C0C333EAA4E7D699BBCE4</t>
  </si>
  <si>
    <t>572AD14EC42E4D2050016BA4C2432457B35146B12F44105C0C333EAA4E7D699BBBC5</t>
  </si>
  <si>
    <t>572AD14EC42E4D2050016BA4C24324567AE146AD2148D452C3C3A1BF31001</t>
  </si>
  <si>
    <t>시각경보기  15cd  개소  전기 5-30   ( 호표 47 )</t>
  </si>
  <si>
    <t>503ED1439D25404459162781548717EA6B84C9</t>
  </si>
  <si>
    <t>572AD14EC42E4D2050016A9EFC1229503ED1439D25404459162781548717EA6B84C9</t>
  </si>
  <si>
    <t>572AD14EC42E4D2050016A9EFC122957B35146B12F44105C0C333EAA4E7D699BBBC5</t>
  </si>
  <si>
    <t>572AD14EC42E4D2050016A9EFC1229567AE146AD2148D452C3C3A1BF31001</t>
  </si>
  <si>
    <t>DC 전원반  15A  대  전기 5-30   ( 호표 48 )</t>
  </si>
  <si>
    <t>504FB1458B264E325B7279834FA8BCDA0F07A5</t>
  </si>
  <si>
    <t>572AD14EC42E4D2050016A9EFD3932504FB1458B264E325B7279834FA8BCDA0F07A5</t>
  </si>
  <si>
    <t>572AD14EC42E4D2050016A9EFD393257B35146B12F44105C0C333EAA4E7D699BBBC5</t>
  </si>
  <si>
    <t>572AD14EC42E4D2050016A9EFD3932567AE146AD2148D452C3C3A1BF31001</t>
  </si>
  <si>
    <t>중계기수용함  1 개용  개  전기 5-30   ( 호표 49 )</t>
  </si>
  <si>
    <t>503E814B4C2F418156B6A47D2366001D1B3B51</t>
  </si>
  <si>
    <t>572AD14EC42E4D2050016A9EFFEA21503E814B4C2F418156B6A47D2366001D1B3B51</t>
  </si>
  <si>
    <t>572AD14EC42E4D2050016A9EFFEA2157B35146B12F44105C0C333EAA4E7D699BBBC5</t>
  </si>
  <si>
    <t>572AD14EC42E4D2050016A9EFFEA21567AE146AD2148D452C3C3A1BF31001</t>
  </si>
  <si>
    <t>화재 수신기  305 회로(재료비 제외)  대  소방 8-1-1   ( 호표 50 )</t>
  </si>
  <si>
    <t>소방 8-1-1</t>
  </si>
  <si>
    <t>5013D14EA82542F0551754234942D926C2CA83</t>
  </si>
  <si>
    <t>572AD14EC42E4D2050016D52A415C85013D14EA82542F0551754234942D926C2CA83</t>
  </si>
  <si>
    <t>572AD14EC42E4D2050016D52A415C857B35146B12F44105C0C333EAA4E7D699BBBC5</t>
  </si>
  <si>
    <t>572AD14EC42E4D2050016D52A415C8567AE146AD2148D452C3C3A1BF31001</t>
  </si>
  <si>
    <t>중계기  2/2 감시/제어  대  전기 5-30   ( 호표 51 )</t>
  </si>
  <si>
    <t>503ED1439D2B4AC45F74FBD3D0E1ED9F5FFE08</t>
  </si>
  <si>
    <t>572AD14EC42E4D2050016D534B9A71503ED1439D2B4AC45F74FBD3D0E1ED9F5FFE08</t>
  </si>
  <si>
    <t>572AD14EC42E4D2050016D534B9A7157B35146B12F44105C0C333EAA4E7D699BBBC5</t>
  </si>
  <si>
    <t>572AD14EC42E4D2050016D534B9A71567AE146AD2148D452C3C3A1BF31001</t>
  </si>
  <si>
    <t>중계기  4/4 감시/제어  대  전기 5-30   ( 호표 52 )</t>
  </si>
  <si>
    <t>503ED1439D2B4AC45F74FBD3D1813A59473181</t>
  </si>
  <si>
    <t>572AD14EC42E4D2050016D534B9B1A503ED1439D2B4AC45F74FBD3D1813A59473181</t>
  </si>
  <si>
    <t>572AD14EC42E4D2050016D534B9B1A57B35146B12F44105C0C333EAA4E7D699BBBC5</t>
  </si>
  <si>
    <t>572AD14EC42E4D2050016D534B9B1A567AE146AD2148D452C3C3A1BF31001</t>
  </si>
  <si>
    <t>무선통신보조설비 주자재    SET     ( 호표 53 )</t>
  </si>
  <si>
    <t>가. 주 중계기 설비</t>
  </si>
  <si>
    <t>5632A1478621418354E5619D1E47F9DC85FB3D</t>
  </si>
  <si>
    <t>5633714A912F42DA5EE519998400535632A1478621418354E5619D1E47F9DC85FB3D</t>
  </si>
  <si>
    <t>RF ANTENNA</t>
  </si>
  <si>
    <t>5632A1478621418354E5619D1E47F9DC85FA17</t>
  </si>
  <si>
    <t>5633714A912F42DA5EE519998400535632A1478621418354E5619D1E47F9DC85FA17</t>
  </si>
  <si>
    <t>RF COMBINER REPEATER</t>
  </si>
  <si>
    <t>RCR-7002</t>
  </si>
  <si>
    <t>5632A1478621418354E5619D1E47F9DC85F970</t>
  </si>
  <si>
    <t>5633714A912F42DA5EE519998400535632A1478621418354E5619D1E47F9DC85F970</t>
  </si>
  <si>
    <t>MAIN TRANS REPEATER</t>
  </si>
  <si>
    <t>MTR-7002 / 2BAND</t>
  </si>
  <si>
    <t>5632A1478621418354E5619D1E47F9DC85F869</t>
  </si>
  <si>
    <t>5633714A912F42DA5EE519998400535632A1478621418354E5619D1E47F9DC85F869</t>
  </si>
  <si>
    <t>TERMINAL TRANS REPEATER</t>
  </si>
  <si>
    <t>TTR-7002 / 2BAND</t>
  </si>
  <si>
    <t>5632A1478621418354E5619D1E47F9DC85FF98</t>
  </si>
  <si>
    <t>5633714A912F42DA5EE519998400535632A1478621418354E5619D1E47F9DC85FF98</t>
  </si>
  <si>
    <t>WIRELESS POWER SUPPLY</t>
  </si>
  <si>
    <t>WPS-224P / Rack Type</t>
  </si>
  <si>
    <t>5632A1478621418354E5619D1E47F9DC85FEF2</t>
  </si>
  <si>
    <t>5633714A912F42DA5EE519998400535632A1478621418354E5619D1E47F9DC85FEF2</t>
  </si>
  <si>
    <t>UPS(방재실 RACK용)</t>
  </si>
  <si>
    <t>3KVA</t>
  </si>
  <si>
    <t>5632A1478621418354E5619D1E47F9DC85FDEB</t>
  </si>
  <si>
    <t>5633714A912F42DA5EE519998400535632A1478621418354E5619D1E47F9DC85FDEB</t>
  </si>
  <si>
    <t>RACK CABINET</t>
  </si>
  <si>
    <t>19"</t>
  </si>
  <si>
    <t>5632A1478621418354E5619D1E47F9DC85FCC4</t>
  </si>
  <si>
    <t>5633714A912F42DA5EE519998400535632A1478621418354E5619D1E47F9DC85FCC4</t>
  </si>
  <si>
    <t>나. 전송로설비</t>
  </si>
  <si>
    <t>5632A1478621418354E5619D1E47F9DC85F3E7</t>
  </si>
  <si>
    <t>5633714A912F42DA5EE519998400535632A1478621418354E5619D1E47F9DC85F3E7</t>
  </si>
  <si>
    <t>DIRECTIONAL COUPLER</t>
  </si>
  <si>
    <t>WDC-2S / IP68</t>
  </si>
  <si>
    <t>5632A1478621418354E5619D1E47F9DC85F2C1</t>
  </si>
  <si>
    <t>5633714A912F42DA5EE519998400535632A1478621418354E5619D1E47F9DC85F2C1</t>
  </si>
  <si>
    <t>SPLITTER (2Way)</t>
  </si>
  <si>
    <t>WSP-2S / IP68</t>
  </si>
  <si>
    <t>5632A1478621418354E5619D1E47F9DC8682F0</t>
  </si>
  <si>
    <t>5633714A912F42DA5EE519998400535632A1478621418354E5619D1E47F9DC8682F0</t>
  </si>
  <si>
    <t>SPLITTER (3Way)</t>
  </si>
  <si>
    <t>WSP-3S / IP68</t>
  </si>
  <si>
    <t>5632A1478621418354E5619D1E47F9DC868396</t>
  </si>
  <si>
    <t>5633714A912F42DA5EE519998400535632A1478621418354E5619D1E47F9DC868396</t>
  </si>
  <si>
    <t>SPLITTER (4Way)</t>
  </si>
  <si>
    <t>WSP-4S / IP68</t>
  </si>
  <si>
    <t>5632A1478621418354E5619D1E47F9DC8680C2</t>
  </si>
  <si>
    <t>5633714A912F42DA5EE519998400535632A1478621418354E5619D1E47F9DC8680C2</t>
  </si>
  <si>
    <t>WIRELESS SPLITTER (2Way_전원통과형)</t>
  </si>
  <si>
    <t>2SI-1WNP / IP68</t>
  </si>
  <si>
    <t>5632A1478621418354E5619D1E47F9DC8681E9</t>
  </si>
  <si>
    <t>5633714A912F42DA5EE519998400535632A1478621418354E5619D1E47F9DC8681E9</t>
  </si>
  <si>
    <t>INDOOR ANTENNA</t>
  </si>
  <si>
    <t>CWA-102 / WHIP(옥내용)</t>
  </si>
  <si>
    <t>5632A1478621418354E5619D1E47F9DC86866B</t>
  </si>
  <si>
    <t>5633714A912F42DA5EE519998400535632A1478621418354E5619D1E47F9DC86866B</t>
  </si>
  <si>
    <t>OMNI-450 / OMNI(옥내용)</t>
  </si>
  <si>
    <t>5632A1478621418354E5619D1E47F9DC868771</t>
  </si>
  <si>
    <t>5633714A912F42DA5EE519998400535632A1478621418354E5619D1E47F9DC868771</t>
  </si>
  <si>
    <t>OUTDOOR ANTENNA</t>
  </si>
  <si>
    <t>TCA-450 / GP(옥외용)</t>
  </si>
  <si>
    <t>5632A1478621418354E5619D1E47F9DC8684BD</t>
  </si>
  <si>
    <t>5633714A912F42DA5EE519998400535632A1478621418354E5619D1E47F9DC8684BD</t>
  </si>
  <si>
    <t>ANT POLE &amp; BASE</t>
  </si>
  <si>
    <t>H:2m, SUS</t>
  </si>
  <si>
    <t>5632A1478621418354E5619D1E47F9DC868544</t>
  </si>
  <si>
    <t>5633714A912F42DA5EE519998400535632A1478621418354E5619D1E47F9DC868544</t>
  </si>
  <si>
    <t>FEEDER CABLE</t>
  </si>
  <si>
    <t>ECX-10D-2V-FR / 24 Copper Braid Shield</t>
  </si>
  <si>
    <t>5632A1478621418354E5619D1E47F9DC868AC6</t>
  </si>
  <si>
    <t>5633714A912F42DA5EE519998400535632A1478621418354E5619D1E47F9DC868AC6</t>
  </si>
  <si>
    <t>동축콘넥터</t>
  </si>
  <si>
    <t>10D</t>
  </si>
  <si>
    <t>5632A1478621418354E5619D1E47F9DC868BEC</t>
  </si>
  <si>
    <t>5633714A912F42DA5EE519998400535632A1478621418354E5619D1E47F9DC868BEC</t>
  </si>
  <si>
    <t>SUSPENSION CLAMP</t>
  </si>
  <si>
    <t>HSC-10</t>
  </si>
  <si>
    <t>5632A1478621418354E5619D1E47F9DC87A999</t>
  </si>
  <si>
    <t>5633714A912F42DA5EE519998400535632A1478621418354E5619D1E47F9DC87A999</t>
  </si>
  <si>
    <t>DEAD END BRACKET</t>
  </si>
  <si>
    <t>DSC-1</t>
  </si>
  <si>
    <t>5632A1478621418354E5619D1E47F9DC87A8F2</t>
  </si>
  <si>
    <t>5633714A912F42DA5EE519998400535632A1478621418354E5619D1E47F9DC87A8F2</t>
  </si>
  <si>
    <t>DRAWN CLAMP</t>
  </si>
  <si>
    <t>DSC-3</t>
  </si>
  <si>
    <t>5632A1478621418354E5619D1E47F9DC87AB47</t>
  </si>
  <si>
    <t>5633714A912F42DA5EE519998400535632A1478621418354E5619D1E47F9DC87AB47</t>
  </si>
  <si>
    <t>TURN BUCKLE</t>
  </si>
  <si>
    <t>3/8"</t>
  </si>
  <si>
    <t>5632A1478621418354E5619D1E47F9DC87AAA0</t>
  </si>
  <si>
    <t>5633714A912F42DA5EE519998400535632A1478621418354E5619D1E47F9DC87AAA0</t>
  </si>
  <si>
    <t>잡자재비</t>
  </si>
  <si>
    <t>자재(전송로)의 2%</t>
  </si>
  <si>
    <t>5632A1478621418354E5619D1E47F9DC87AD74</t>
  </si>
  <si>
    <t>5633714A912F42DA5EE519998400535632A1478621418354E5619D1E47F9DC87AD74</t>
  </si>
  <si>
    <t>통신관련기사</t>
  </si>
  <si>
    <t>기타 직종</t>
  </si>
  <si>
    <t>57B35146B12F44105C0C37999B1E0AB8B75584</t>
  </si>
  <si>
    <t>5633714A912F42DA5EE5199984005357B35146B12F44105C0C37999B1E0AB8B75584</t>
  </si>
  <si>
    <t>통신관련산업기사</t>
  </si>
  <si>
    <t>57B35146B12F44105C0C37999B1E0AB8B75587</t>
  </si>
  <si>
    <t>5633714A912F42DA5EE5199984005357B35146B12F44105C0C37999B1E0AB8B75587</t>
  </si>
  <si>
    <t>통신관련기능사</t>
  </si>
  <si>
    <t>57B35146B12F44105C0C37999B1E0AB8B75586</t>
  </si>
  <si>
    <t>5633714A912F42DA5EE5199984005357B35146B12F44105C0C37999B1E0AB8B75586</t>
  </si>
  <si>
    <t>5633714A912F42DA5EE5199984005357B35146B12F44105C0C333EAA4E7D699BB5B7</t>
  </si>
  <si>
    <t>통신외선공</t>
  </si>
  <si>
    <t>57B35146B12F44105C0C333EAA4E7D699BB498</t>
  </si>
  <si>
    <t>5633714A912F42DA5EE5199984005357B35146B12F44105C0C333EAA4E7D699BB498</t>
  </si>
  <si>
    <t>특별인부</t>
  </si>
  <si>
    <t>57B35146B12F44105C0C333EAA4E7D699BBCE5</t>
  </si>
  <si>
    <t>5633714A912F42DA5EE5199984005357B35146B12F44105C0C333EAA4E7D699BBCE5</t>
  </si>
  <si>
    <t>5633714A912F42DA5EE5199984005357B35146B12F44105C0C333EAA4E7D699BBCE4</t>
  </si>
  <si>
    <t>5633714A912F42DA5EE5199984005357B35146B12F44105C0C333EAA4E7D699BB497</t>
  </si>
  <si>
    <t>통신내선공</t>
  </si>
  <si>
    <t>57B35146B12F44105C0C333EAA4E7D699BB496</t>
  </si>
  <si>
    <t>5633714A912F42DA5EE5199984005357B35146B12F44105C0C333EAA4E7D699BB496</t>
  </si>
  <si>
    <t>H/W시험사</t>
  </si>
  <si>
    <t>광전자 직종</t>
  </si>
  <si>
    <t>57B35146B12F44105C0C306ACD5CDF2DDDBA09</t>
  </si>
  <si>
    <t>5633714A912F42DA5EE5199984005357B35146B12F44105C0C306ACD5CDF2DDDBA09</t>
  </si>
  <si>
    <t>5633714A912F42DA5EE51999840053567AE146AD2148D452C3C3A1BF31001</t>
  </si>
  <si>
    <t>단 가 대 비 표</t>
  </si>
  <si>
    <t>규격</t>
  </si>
  <si>
    <t>조달청가격</t>
  </si>
  <si>
    <t>PAGE</t>
  </si>
  <si>
    <t>물가자료</t>
  </si>
  <si>
    <t>유통물가</t>
  </si>
  <si>
    <t>거래가격</t>
  </si>
  <si>
    <t>조사가격</t>
  </si>
  <si>
    <t>적용단가</t>
  </si>
  <si>
    <t>품목구분</t>
  </si>
  <si>
    <t>노임구분</t>
  </si>
  <si>
    <t>소수점처리</t>
  </si>
  <si>
    <t>102</t>
  </si>
  <si>
    <t>61</t>
  </si>
  <si>
    <t>103</t>
  </si>
  <si>
    <t>자재 1</t>
  </si>
  <si>
    <t>1099</t>
  </si>
  <si>
    <t>833</t>
  </si>
  <si>
    <t>994</t>
  </si>
  <si>
    <t>자재 2</t>
  </si>
  <si>
    <t>1100</t>
  </si>
  <si>
    <t>835</t>
  </si>
  <si>
    <t>995</t>
  </si>
  <si>
    <t>자재 3</t>
  </si>
  <si>
    <t>834</t>
  </si>
  <si>
    <t>993</t>
  </si>
  <si>
    <t>자재 4</t>
  </si>
  <si>
    <t>1098</t>
  </si>
  <si>
    <t>자재 5</t>
  </si>
  <si>
    <t>자재 6</t>
  </si>
  <si>
    <t>105</t>
  </si>
  <si>
    <t>62</t>
  </si>
  <si>
    <t>104</t>
  </si>
  <si>
    <t>자재 7</t>
  </si>
  <si>
    <t>86</t>
  </si>
  <si>
    <t>51</t>
  </si>
  <si>
    <t>93</t>
  </si>
  <si>
    <t>자재 8</t>
  </si>
  <si>
    <t>90</t>
  </si>
  <si>
    <t>56</t>
  </si>
  <si>
    <t>98</t>
  </si>
  <si>
    <t>자재 9</t>
  </si>
  <si>
    <t>89</t>
  </si>
  <si>
    <t>96</t>
  </si>
  <si>
    <t>자재 10</t>
  </si>
  <si>
    <t>53</t>
  </si>
  <si>
    <t>자재 11</t>
  </si>
  <si>
    <t>자재 12</t>
  </si>
  <si>
    <t>989</t>
  </si>
  <si>
    <t>757</t>
  </si>
  <si>
    <t>1195</t>
  </si>
  <si>
    <t>자재 13</t>
  </si>
  <si>
    <t>756</t>
  </si>
  <si>
    <t>자재 14</t>
  </si>
  <si>
    <t>자재 15</t>
  </si>
  <si>
    <t>948</t>
  </si>
  <si>
    <t>1197</t>
  </si>
  <si>
    <t>자재 16</t>
  </si>
  <si>
    <t>자재 17</t>
  </si>
  <si>
    <t>1127</t>
  </si>
  <si>
    <t>873</t>
  </si>
  <si>
    <t>1028</t>
  </si>
  <si>
    <t>자재 18</t>
  </si>
  <si>
    <t>1020</t>
  </si>
  <si>
    <t>자재 19</t>
  </si>
  <si>
    <t>자재 20</t>
  </si>
  <si>
    <t>자재 21</t>
  </si>
  <si>
    <t>자재 22</t>
  </si>
  <si>
    <t>자재 23</t>
  </si>
  <si>
    <t>856</t>
  </si>
  <si>
    <t>물정1232</t>
  </si>
  <si>
    <t>자재 24</t>
  </si>
  <si>
    <t>자재 25</t>
  </si>
  <si>
    <t>자재 26</t>
  </si>
  <si>
    <t>자재 27</t>
  </si>
  <si>
    <t>자재 28</t>
  </si>
  <si>
    <t>자재 29</t>
  </si>
  <si>
    <t>자재 30</t>
  </si>
  <si>
    <t>자재 31</t>
  </si>
  <si>
    <t>1136</t>
  </si>
  <si>
    <t>자재 32</t>
  </si>
  <si>
    <t>1123</t>
  </si>
  <si>
    <t>860</t>
  </si>
  <si>
    <t>자재 33</t>
  </si>
  <si>
    <t>자재 34</t>
  </si>
  <si>
    <t>1124</t>
  </si>
  <si>
    <t>863</t>
  </si>
  <si>
    <t>1029</t>
  </si>
  <si>
    <t>자재 35</t>
  </si>
  <si>
    <t>자재 36</t>
  </si>
  <si>
    <t>자재 37</t>
  </si>
  <si>
    <t>자재 38</t>
  </si>
  <si>
    <t>자재 39</t>
  </si>
  <si>
    <t>자재 40</t>
  </si>
  <si>
    <t>자재 41</t>
  </si>
  <si>
    <t>자재 42</t>
  </si>
  <si>
    <t>자재 43</t>
  </si>
  <si>
    <t>자재 44</t>
  </si>
  <si>
    <t>자재 45</t>
  </si>
  <si>
    <t>자재 46</t>
  </si>
  <si>
    <t>자재 47</t>
  </si>
  <si>
    <t>물정1437</t>
  </si>
  <si>
    <t>자재 48</t>
  </si>
  <si>
    <t>1193</t>
  </si>
  <si>
    <t>자재 49</t>
  </si>
  <si>
    <t>자재 50</t>
  </si>
  <si>
    <t>자재 51</t>
  </si>
  <si>
    <t>자재 52</t>
  </si>
  <si>
    <t>988</t>
  </si>
  <si>
    <t>자재 53</t>
  </si>
  <si>
    <t>1194</t>
  </si>
  <si>
    <t>자재 54</t>
  </si>
  <si>
    <t>자재 55</t>
  </si>
  <si>
    <t>자재 56</t>
  </si>
  <si>
    <t>1196</t>
  </si>
  <si>
    <t>자재 57</t>
  </si>
  <si>
    <t>자재 58</t>
  </si>
  <si>
    <t>자재 59</t>
  </si>
  <si>
    <t>자재 60</t>
  </si>
  <si>
    <t>1187</t>
  </si>
  <si>
    <t>자재 61</t>
  </si>
  <si>
    <t>985</t>
  </si>
  <si>
    <t>751</t>
  </si>
  <si>
    <t>1185</t>
  </si>
  <si>
    <t>자재 62</t>
  </si>
  <si>
    <t>자재 63</t>
  </si>
  <si>
    <t>자재 64</t>
  </si>
  <si>
    <t>A사</t>
  </si>
  <si>
    <t>자재 65</t>
  </si>
  <si>
    <t>자재 66</t>
  </si>
  <si>
    <t>자재 67</t>
  </si>
  <si>
    <t>자재 68</t>
  </si>
  <si>
    <t>자재 69</t>
  </si>
  <si>
    <t>노임 1</t>
  </si>
  <si>
    <t>B</t>
  </si>
  <si>
    <t>노임 2</t>
  </si>
  <si>
    <t>노임 3</t>
  </si>
  <si>
    <t>노임 4</t>
  </si>
  <si>
    <t>노임 5</t>
  </si>
  <si>
    <t>노임 6</t>
  </si>
  <si>
    <t>노임 7</t>
  </si>
  <si>
    <t>노임 8</t>
  </si>
  <si>
    <t>노임 9</t>
  </si>
  <si>
    <t>노임 10</t>
  </si>
  <si>
    <t>노임 11</t>
  </si>
  <si>
    <t>노임 12</t>
  </si>
  <si>
    <t>노임 13</t>
  </si>
  <si>
    <t>-34</t>
  </si>
  <si>
    <t>자재 70</t>
  </si>
  <si>
    <t>자재 71</t>
  </si>
  <si>
    <t>자재 72</t>
  </si>
  <si>
    <t>자재 73</t>
  </si>
  <si>
    <t>자재 74</t>
  </si>
  <si>
    <t>자재 75</t>
  </si>
  <si>
    <t>자재 76</t>
  </si>
  <si>
    <t>자재 77</t>
  </si>
  <si>
    <t>자재 78</t>
  </si>
  <si>
    <t>자재 79</t>
  </si>
  <si>
    <t>자재 80</t>
  </si>
  <si>
    <t>자재 81</t>
  </si>
  <si>
    <t>자재 82</t>
  </si>
  <si>
    <t>자재 83</t>
  </si>
  <si>
    <t>자재 84</t>
  </si>
  <si>
    <t>자재 85</t>
  </si>
  <si>
    <t>자재 86</t>
  </si>
  <si>
    <t>자재 87</t>
  </si>
  <si>
    <t>자재 88</t>
  </si>
  <si>
    <t>자재 89</t>
  </si>
  <si>
    <t>자재 90</t>
  </si>
  <si>
    <t>자재 91</t>
  </si>
  <si>
    <t>자재 92</t>
  </si>
  <si>
    <t>자재 93</t>
  </si>
  <si>
    <t>자재 94</t>
  </si>
  <si>
    <t>자재 95</t>
  </si>
  <si>
    <t>자재 96</t>
  </si>
  <si>
    <t>자재 97</t>
  </si>
  <si>
    <t>자재 98</t>
  </si>
  <si>
    <t>자재 99</t>
  </si>
  <si>
    <t>이 Sheet는 수정하지 마십시요</t>
  </si>
  <si>
    <t>공사구분</t>
  </si>
  <si>
    <t>D</t>
  </si>
  <si>
    <t>타이틀</t>
  </si>
  <si>
    <t>확정내역</t>
  </si>
  <si>
    <t>원내역</t>
  </si>
  <si>
    <t>자재단가적용</t>
  </si>
  <si>
    <t>경비단가적용</t>
  </si>
  <si>
    <t>품목코드형식</t>
  </si>
  <si>
    <t>XXXX-XXXX-XXXXXXXXX</t>
  </si>
  <si>
    <t>내역금액소수점처리</t>
  </si>
  <si>
    <t>C</t>
  </si>
  <si>
    <t>일위대가내역소수점처리</t>
  </si>
  <si>
    <t>단가명</t>
  </si>
  <si>
    <t>TTTTT</t>
  </si>
  <si>
    <t>환율</t>
  </si>
  <si>
    <t>시간당작업량</t>
  </si>
  <si>
    <t>R</t>
  </si>
  <si>
    <t>1회 사이클시간</t>
  </si>
  <si>
    <t>시간당 작업사이클</t>
  </si>
  <si>
    <t>일반변수</t>
  </si>
  <si>
    <t>시간당 노임산출 계수</t>
  </si>
  <si>
    <t>A</t>
  </si>
  <si>
    <t>1/8*16/12*25/20</t>
  </si>
  <si>
    <t>재료비 할증 계수</t>
  </si>
  <si>
    <t>노무비 할증 계수</t>
  </si>
  <si>
    <t>경비 할증 계수</t>
  </si>
  <si>
    <t>내역,일위대가 품명,규격,단위 따로적용</t>
  </si>
  <si>
    <t>내역단가 소수점처리</t>
  </si>
  <si>
    <t>코드</t>
  </si>
  <si>
    <t>공종구분명</t>
  </si>
  <si>
    <t>원가비목코드</t>
  </si>
  <si>
    <t>작 업 부 산 물</t>
  </si>
  <si>
    <t>A3</t>
  </si>
  <si>
    <t>운    반    비</t>
  </si>
  <si>
    <t>C1</t>
  </si>
  <si>
    <t>관 급 자 재 비</t>
  </si>
  <si>
    <t>DJ</t>
  </si>
  <si>
    <t>사 급 자 재 비</t>
  </si>
  <si>
    <t>D3</t>
  </si>
  <si>
    <t>외    자    재</t>
  </si>
  <si>
    <t>고 재 처 리 비</t>
  </si>
  <si>
    <t>한 전 인 입 비</t>
  </si>
  <si>
    <t>시트명</t>
    <phoneticPr fontId="8" type="noConversion"/>
  </si>
  <si>
    <t>공종별집계표</t>
    <phoneticPr fontId="8" type="noConversion"/>
  </si>
  <si>
    <t>행</t>
    <phoneticPr fontId="8" type="noConversion"/>
  </si>
  <si>
    <t>금액:</t>
    <phoneticPr fontId="8" type="noConversion"/>
  </si>
  <si>
    <t>원 정</t>
    <phoneticPr fontId="8" type="noConversion"/>
  </si>
  <si>
    <t>(</t>
    <phoneticPr fontId="8" type="noConversion"/>
  </si>
  <si>
    <t>W</t>
    <phoneticPr fontId="8" type="noConversion"/>
  </si>
  <si>
    <t>)</t>
    <phoneticPr fontId="8" type="noConversion"/>
  </si>
  <si>
    <t>열</t>
    <phoneticPr fontId="8" type="noConversion"/>
  </si>
  <si>
    <t>비목</t>
    <phoneticPr fontId="8" type="noConversion"/>
  </si>
  <si>
    <t xml:space="preserve">구분 </t>
    <phoneticPr fontId="8" type="noConversion"/>
  </si>
  <si>
    <t>구성비</t>
    <phoneticPr fontId="8" type="noConversion"/>
  </si>
  <si>
    <t>비고</t>
    <phoneticPr fontId="8" type="noConversion"/>
  </si>
  <si>
    <t>F</t>
    <phoneticPr fontId="8" type="noConversion"/>
  </si>
  <si>
    <t>순공사비원가</t>
    <phoneticPr fontId="8" type="noConversion"/>
  </si>
  <si>
    <t>재료비</t>
    <phoneticPr fontId="8" type="noConversion"/>
  </si>
  <si>
    <t>직접재료비</t>
    <phoneticPr fontId="8" type="noConversion"/>
  </si>
  <si>
    <t>간접재료비</t>
    <phoneticPr fontId="8" type="noConversion"/>
  </si>
  <si>
    <t>작업부산물</t>
    <phoneticPr fontId="8" type="noConversion"/>
  </si>
  <si>
    <t>소계</t>
    <phoneticPr fontId="8" type="noConversion"/>
  </si>
  <si>
    <t>H</t>
    <phoneticPr fontId="8" type="noConversion"/>
  </si>
  <si>
    <t>노무비</t>
    <phoneticPr fontId="8" type="noConversion"/>
  </si>
  <si>
    <t>직접노무비(가)</t>
    <phoneticPr fontId="8" type="noConversion"/>
  </si>
  <si>
    <t>간접노무비(나)</t>
    <phoneticPr fontId="8" type="noConversion"/>
  </si>
  <si>
    <t>J</t>
    <phoneticPr fontId="8" type="noConversion"/>
  </si>
  <si>
    <t>경비</t>
    <phoneticPr fontId="8" type="noConversion"/>
  </si>
  <si>
    <t>기계경비</t>
    <phoneticPr fontId="8" type="noConversion"/>
  </si>
  <si>
    <t>고용보험료</t>
    <phoneticPr fontId="8" type="noConversion"/>
  </si>
  <si>
    <t>산재보험료</t>
    <phoneticPr fontId="8" type="noConversion"/>
  </si>
  <si>
    <t>산업안전보건관리비</t>
    <phoneticPr fontId="8" type="noConversion"/>
  </si>
  <si>
    <t>건강보험료</t>
    <phoneticPr fontId="8" type="noConversion"/>
  </si>
  <si>
    <t>연금보험료</t>
    <phoneticPr fontId="8" type="noConversion"/>
  </si>
  <si>
    <t>노인장기요양보험료</t>
    <phoneticPr fontId="8" type="noConversion"/>
  </si>
  <si>
    <t>기타경비</t>
    <phoneticPr fontId="8" type="noConversion"/>
  </si>
  <si>
    <t>퇴직공제부금비</t>
    <phoneticPr fontId="8" type="noConversion"/>
  </si>
  <si>
    <t>공사이행보증수수료</t>
    <phoneticPr fontId="8" type="noConversion"/>
  </si>
  <si>
    <t>환경보전비</t>
    <phoneticPr fontId="8" type="noConversion"/>
  </si>
  <si>
    <t>지급수수료</t>
    <phoneticPr fontId="8" type="noConversion"/>
  </si>
  <si>
    <t>계</t>
    <phoneticPr fontId="8" type="noConversion"/>
  </si>
  <si>
    <t>일반관리비</t>
    <phoneticPr fontId="8" type="noConversion"/>
  </si>
  <si>
    <t>이윤</t>
    <phoneticPr fontId="8" type="noConversion"/>
  </si>
  <si>
    <t>사급자재비</t>
    <phoneticPr fontId="8" type="noConversion"/>
  </si>
  <si>
    <t>배상책임공제료</t>
    <phoneticPr fontId="8" type="noConversion"/>
  </si>
  <si>
    <t>공급가액</t>
    <phoneticPr fontId="8" type="noConversion"/>
  </si>
  <si>
    <t>부가가치세</t>
    <phoneticPr fontId="8" type="noConversion"/>
  </si>
  <si>
    <t>도급액</t>
    <phoneticPr fontId="8" type="noConversion"/>
  </si>
  <si>
    <t>한전인입비/사용전검사비</t>
    <phoneticPr fontId="8" type="noConversion"/>
  </si>
  <si>
    <t>관급자설치 관급자재</t>
    <phoneticPr fontId="8" type="noConversion"/>
  </si>
  <si>
    <t>도급자설치 관급자재</t>
    <phoneticPr fontId="8" type="noConversion"/>
  </si>
  <si>
    <t>총공사비</t>
    <phoneticPr fontId="8" type="noConversion"/>
  </si>
  <si>
    <t>금액(전기소방+기계소방)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</si>
</sst>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176" formatCode="#,###"/>
    <numFmt numFmtId="177" formatCode="#,###;\-#,###;#;"/>
    <numFmt numFmtId="178" formatCode="#,##0.00#"/>
    <numFmt numFmtId="179" formatCode="#,##0.0"/>
    <numFmt numFmtId="180" formatCode="#,##0.00#;\-#,##0.00#;#"/>
    <numFmt numFmtId="181" formatCode="&quot;₩&quot;#,##0_);\(&quot;₩&quot;#,##0\)"/>
    <numFmt numFmtId="182" formatCode="#,##0_);\(#,##0\)"/>
    <numFmt numFmtId="183" formatCode="0.0%"/>
    <numFmt numFmtId="185" formatCode="0.000%"/>
  </numFmts>
  <fonts count="15" x14ac:knownFonts="1">
    <font>
      <sz val="11"/>
      <color theme="1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color theme="1"/>
      <name val="돋움체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color rgb="FFFF0000"/>
      <name val="돋움"/>
      <family val="3"/>
      <charset val="129"/>
    </font>
    <font>
      <b/>
      <sz val="12"/>
      <name val="돋움체"/>
      <family val="3"/>
      <charset val="129"/>
    </font>
    <font>
      <sz val="10"/>
      <name val="돋움체"/>
      <family val="3"/>
      <charset val="129"/>
    </font>
    <font>
      <b/>
      <sz val="10"/>
      <name val="돋움체"/>
      <family val="3"/>
      <charset val="129"/>
    </font>
    <font>
      <sz val="9"/>
      <name val="돋움체"/>
      <family val="3"/>
      <charset val="129"/>
    </font>
    <font>
      <sz val="12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7" fillId="0" borderId="0"/>
    <xf numFmtId="0" fontId="7" fillId="0" borderId="0"/>
    <xf numFmtId="41" fontId="7" fillId="0" borderId="0" applyFont="0" applyFill="0" applyBorder="0" applyAlignment="0" applyProtection="0"/>
  </cellStyleXfs>
  <cellXfs count="158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vertical="center"/>
    </xf>
    <xf numFmtId="0" fontId="2" fillId="0" borderId="1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vertical="center"/>
    </xf>
    <xf numFmtId="0" fontId="4" fillId="0" borderId="1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 wrapText="1"/>
    </xf>
    <xf numFmtId="177" fontId="5" fillId="0" borderId="1" xfId="0" applyNumberFormat="1" applyFont="1" applyBorder="1" applyAlignment="1">
      <alignment vertical="center" wrapText="1"/>
    </xf>
    <xf numFmtId="178" fontId="5" fillId="0" borderId="1" xfId="0" applyNumberFormat="1" applyFont="1" applyBorder="1" applyAlignment="1">
      <alignment vertical="center" wrapText="1"/>
    </xf>
    <xf numFmtId="179" fontId="5" fillId="0" borderId="1" xfId="0" applyNumberFormat="1" applyFont="1" applyBorder="1" applyAlignment="1">
      <alignment vertical="center" wrapText="1"/>
    </xf>
    <xf numFmtId="180" fontId="5" fillId="0" borderId="1" xfId="0" quotePrefix="1" applyNumberFormat="1" applyFont="1" applyBorder="1" applyAlignment="1">
      <alignment vertical="center" wrapText="1"/>
    </xf>
    <xf numFmtId="180" fontId="5" fillId="0" borderId="1" xfId="0" applyNumberFormat="1" applyFont="1" applyBorder="1" applyAlignment="1">
      <alignment vertical="center" wrapText="1"/>
    </xf>
    <xf numFmtId="180" fontId="0" fillId="0" borderId="0" xfId="0" applyNumberFormat="1" applyAlignment="1">
      <alignment vertical="center"/>
    </xf>
    <xf numFmtId="0" fontId="7" fillId="0" borderId="0" xfId="1" applyAlignment="1">
      <alignment horizontal="center"/>
    </xf>
    <xf numFmtId="0" fontId="7" fillId="0" borderId="0" xfId="1"/>
    <xf numFmtId="0" fontId="9" fillId="0" borderId="0" xfId="1" applyFont="1" applyAlignment="1">
      <alignment horizontal="center"/>
    </xf>
    <xf numFmtId="0" fontId="10" fillId="0" borderId="0" xfId="1" applyFont="1" applyAlignment="1">
      <alignment horizontal="right" vertical="center"/>
    </xf>
    <xf numFmtId="181" fontId="10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11" fillId="0" borderId="4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182" fontId="11" fillId="0" borderId="10" xfId="1" applyNumberFormat="1" applyFont="1" applyFill="1" applyBorder="1" applyAlignment="1">
      <alignment horizontal="right" vertical="center"/>
    </xf>
    <xf numFmtId="0" fontId="11" fillId="0" borderId="0" xfId="1" applyFont="1" applyBorder="1" applyAlignment="1">
      <alignment horizontal="left" vertical="center" shrinkToFit="1"/>
    </xf>
    <xf numFmtId="0" fontId="7" fillId="0" borderId="0" xfId="1" applyBorder="1"/>
    <xf numFmtId="182" fontId="11" fillId="0" borderId="12" xfId="1" applyNumberFormat="1" applyFont="1" applyFill="1" applyBorder="1" applyAlignment="1">
      <alignment horizontal="right" vertical="center"/>
    </xf>
    <xf numFmtId="0" fontId="7" fillId="0" borderId="0" xfId="1" applyAlignment="1"/>
    <xf numFmtId="182" fontId="11" fillId="0" borderId="14" xfId="1" applyNumberFormat="1" applyFont="1" applyFill="1" applyBorder="1" applyAlignment="1">
      <alignment horizontal="right" vertical="center"/>
    </xf>
    <xf numFmtId="0" fontId="13" fillId="0" borderId="0" xfId="1" applyFont="1" applyBorder="1" applyAlignment="1">
      <alignment vertical="center"/>
    </xf>
    <xf numFmtId="182" fontId="11" fillId="0" borderId="16" xfId="1" applyNumberFormat="1" applyFont="1" applyFill="1" applyBorder="1" applyAlignment="1">
      <alignment horizontal="right" vertical="center"/>
    </xf>
    <xf numFmtId="182" fontId="11" fillId="0" borderId="1" xfId="1" applyNumberFormat="1" applyFont="1" applyFill="1" applyBorder="1" applyAlignment="1">
      <alignment horizontal="right" vertical="center"/>
    </xf>
    <xf numFmtId="182" fontId="11" fillId="0" borderId="22" xfId="1" applyNumberFormat="1" applyFont="1" applyFill="1" applyBorder="1" applyAlignment="1">
      <alignment horizontal="right" vertical="center"/>
    </xf>
    <xf numFmtId="182" fontId="11" fillId="0" borderId="29" xfId="1" applyNumberFormat="1" applyFont="1" applyFill="1" applyBorder="1" applyAlignment="1">
      <alignment horizontal="right" vertical="center"/>
    </xf>
    <xf numFmtId="0" fontId="11" fillId="0" borderId="33" xfId="1" applyFont="1" applyBorder="1" applyAlignment="1">
      <alignment vertical="center"/>
    </xf>
    <xf numFmtId="0" fontId="11" fillId="0" borderId="34" xfId="1" applyFont="1" applyBorder="1" applyAlignment="1">
      <alignment vertical="center"/>
    </xf>
    <xf numFmtId="182" fontId="11" fillId="0" borderId="12" xfId="1" applyNumberFormat="1" applyFont="1" applyBorder="1" applyAlignment="1">
      <alignment horizontal="right" vertical="center"/>
    </xf>
    <xf numFmtId="0" fontId="11" fillId="0" borderId="37" xfId="1" applyFont="1" applyBorder="1" applyAlignment="1">
      <alignment horizontal="left" vertical="center" shrinkToFit="1"/>
    </xf>
    <xf numFmtId="182" fontId="12" fillId="0" borderId="43" xfId="1" applyNumberFormat="1" applyFont="1" applyBorder="1" applyAlignment="1">
      <alignment horizontal="right" vertical="center"/>
    </xf>
    <xf numFmtId="0" fontId="12" fillId="0" borderId="0" xfId="1" applyFont="1" applyBorder="1" applyAlignment="1">
      <alignment horizontal="left" vertical="center"/>
    </xf>
    <xf numFmtId="0" fontId="11" fillId="0" borderId="16" xfId="2" applyFont="1" applyFill="1" applyBorder="1" applyAlignment="1">
      <alignment vertical="center"/>
    </xf>
    <xf numFmtId="0" fontId="11" fillId="0" borderId="17" xfId="2" applyFont="1" applyFill="1" applyBorder="1" applyAlignment="1">
      <alignment vertical="center"/>
    </xf>
    <xf numFmtId="0" fontId="11" fillId="0" borderId="16" xfId="1" applyFont="1" applyFill="1" applyBorder="1" applyAlignment="1">
      <alignment vertical="center"/>
    </xf>
    <xf numFmtId="0" fontId="11" fillId="0" borderId="17" xfId="1" applyFont="1" applyFill="1" applyBorder="1" applyAlignment="1">
      <alignment vertical="center"/>
    </xf>
    <xf numFmtId="182" fontId="7" fillId="0" borderId="0" xfId="1" applyNumberFormat="1"/>
    <xf numFmtId="10" fontId="7" fillId="0" borderId="0" xfId="1" applyNumberFormat="1"/>
    <xf numFmtId="0" fontId="11" fillId="0" borderId="39" xfId="1" applyFont="1" applyBorder="1" applyAlignment="1">
      <alignment horizontal="distributed" vertical="center" indent="3"/>
    </xf>
    <xf numFmtId="0" fontId="11" fillId="0" borderId="38" xfId="1" applyFont="1" applyBorder="1" applyAlignment="1">
      <alignment horizontal="distributed" vertical="center" indent="3"/>
    </xf>
    <xf numFmtId="0" fontId="11" fillId="0" borderId="38" xfId="1" applyFont="1" applyBorder="1" applyAlignment="1">
      <alignment horizontal="left" vertical="center"/>
    </xf>
    <xf numFmtId="0" fontId="11" fillId="0" borderId="40" xfId="1" applyFont="1" applyBorder="1" applyAlignment="1">
      <alignment horizontal="left" vertical="center" shrinkToFit="1"/>
    </xf>
    <xf numFmtId="0" fontId="11" fillId="0" borderId="41" xfId="1" applyFont="1" applyBorder="1" applyAlignment="1">
      <alignment horizontal="left" vertical="center" shrinkToFit="1"/>
    </xf>
    <xf numFmtId="0" fontId="12" fillId="0" borderId="42" xfId="1" applyFont="1" applyBorder="1" applyAlignment="1">
      <alignment horizontal="distributed" vertical="center" indent="3"/>
    </xf>
    <xf numFmtId="0" fontId="12" fillId="0" borderId="43" xfId="1" applyFont="1" applyBorder="1" applyAlignment="1">
      <alignment horizontal="distributed" vertical="center" indent="3"/>
    </xf>
    <xf numFmtId="0" fontId="12" fillId="0" borderId="43" xfId="1" applyFont="1" applyBorder="1" applyAlignment="1">
      <alignment horizontal="left" vertical="center"/>
    </xf>
    <xf numFmtId="0" fontId="12" fillId="0" borderId="44" xfId="1" applyFont="1" applyBorder="1" applyAlignment="1">
      <alignment horizontal="left" vertical="center"/>
    </xf>
    <xf numFmtId="0" fontId="11" fillId="0" borderId="27" xfId="1" applyFont="1" applyBorder="1" applyAlignment="1">
      <alignment horizontal="distributed" vertical="center" indent="3"/>
    </xf>
    <xf numFmtId="0" fontId="11" fillId="0" borderId="12" xfId="1" applyFont="1" applyBorder="1" applyAlignment="1">
      <alignment horizontal="distributed" vertical="center" indent="3"/>
    </xf>
    <xf numFmtId="0" fontId="11" fillId="0" borderId="12" xfId="1" applyFont="1" applyBorder="1" applyAlignment="1">
      <alignment horizontal="left" vertical="center"/>
    </xf>
    <xf numFmtId="0" fontId="11" fillId="0" borderId="12" xfId="1" applyFont="1" applyBorder="1" applyAlignment="1">
      <alignment horizontal="left" vertical="center" shrinkToFit="1"/>
    </xf>
    <xf numFmtId="0" fontId="11" fillId="0" borderId="13" xfId="1" applyFont="1" applyBorder="1" applyAlignment="1">
      <alignment horizontal="left" vertical="center" shrinkToFit="1"/>
    </xf>
    <xf numFmtId="0" fontId="11" fillId="0" borderId="31" xfId="1" applyFont="1" applyFill="1" applyBorder="1" applyAlignment="1">
      <alignment horizontal="distributed" vertical="center" indent="3"/>
    </xf>
    <xf numFmtId="0" fontId="11" fillId="0" borderId="14" xfId="1" applyFont="1" applyFill="1" applyBorder="1" applyAlignment="1">
      <alignment horizontal="distributed" vertical="center" indent="3"/>
    </xf>
    <xf numFmtId="9" fontId="11" fillId="0" borderId="34" xfId="1" applyNumberFormat="1" applyFont="1" applyBorder="1" applyAlignment="1">
      <alignment horizontal="left" vertical="center"/>
    </xf>
    <xf numFmtId="9" fontId="11" fillId="0" borderId="35" xfId="1" applyNumberFormat="1" applyFont="1" applyBorder="1" applyAlignment="1">
      <alignment horizontal="left" vertical="center"/>
    </xf>
    <xf numFmtId="0" fontId="11" fillId="0" borderId="14" xfId="1" applyFont="1" applyBorder="1" applyAlignment="1">
      <alignment horizontal="left" vertical="center" shrinkToFit="1"/>
    </xf>
    <xf numFmtId="0" fontId="11" fillId="0" borderId="15" xfId="1" applyFont="1" applyBorder="1" applyAlignment="1">
      <alignment horizontal="left" vertical="center" shrinkToFit="1"/>
    </xf>
    <xf numFmtId="0" fontId="12" fillId="0" borderId="32" xfId="1" applyFont="1" applyFill="1" applyBorder="1" applyAlignment="1">
      <alignment horizontal="distributed" vertical="center" indent="3"/>
    </xf>
    <xf numFmtId="0" fontId="12" fillId="0" borderId="10" xfId="1" applyFont="1" applyFill="1" applyBorder="1" applyAlignment="1">
      <alignment horizontal="distributed" vertical="center" indent="3"/>
    </xf>
    <xf numFmtId="0" fontId="11" fillId="0" borderId="10" xfId="1" applyFont="1" applyBorder="1" applyAlignment="1">
      <alignment horizontal="left" vertical="center"/>
    </xf>
    <xf numFmtId="0" fontId="11" fillId="0" borderId="22" xfId="1" applyFont="1" applyBorder="1" applyAlignment="1">
      <alignment horizontal="left" vertical="center" shrinkToFit="1"/>
    </xf>
    <xf numFmtId="0" fontId="11" fillId="0" borderId="36" xfId="1" applyFont="1" applyBorder="1" applyAlignment="1">
      <alignment horizontal="left" vertical="center" shrinkToFit="1"/>
    </xf>
    <xf numFmtId="0" fontId="11" fillId="0" borderId="14" xfId="1" quotePrefix="1" applyFont="1" applyFill="1" applyBorder="1" applyAlignment="1">
      <alignment horizontal="left" vertical="center"/>
    </xf>
    <xf numFmtId="0" fontId="11" fillId="0" borderId="14" xfId="1" applyFont="1" applyFill="1" applyBorder="1" applyAlignment="1">
      <alignment horizontal="left" vertical="center"/>
    </xf>
    <xf numFmtId="0" fontId="11" fillId="0" borderId="10" xfId="1" applyFont="1" applyBorder="1" applyAlignment="1">
      <alignment horizontal="left" vertical="center" shrinkToFit="1"/>
    </xf>
    <xf numFmtId="0" fontId="11" fillId="0" borderId="11" xfId="1" applyFont="1" applyBorder="1" applyAlignment="1">
      <alignment horizontal="left" vertical="center" shrinkToFit="1"/>
    </xf>
    <xf numFmtId="0" fontId="11" fillId="0" borderId="27" xfId="1" applyFont="1" applyFill="1" applyBorder="1" applyAlignment="1">
      <alignment horizontal="distributed" vertical="center" indent="3"/>
    </xf>
    <xf numFmtId="0" fontId="11" fillId="0" borderId="12" xfId="1" applyFont="1" applyFill="1" applyBorder="1" applyAlignment="1">
      <alignment horizontal="distributed" vertical="center" indent="3"/>
    </xf>
    <xf numFmtId="0" fontId="11" fillId="0" borderId="16" xfId="1" applyFont="1" applyBorder="1" applyAlignment="1">
      <alignment horizontal="left" vertical="center" shrinkToFit="1"/>
    </xf>
    <xf numFmtId="0" fontId="11" fillId="0" borderId="17" xfId="1" applyFont="1" applyBorder="1" applyAlignment="1">
      <alignment horizontal="left" vertical="center" shrinkToFit="1"/>
    </xf>
    <xf numFmtId="9" fontId="11" fillId="0" borderId="17" xfId="1" applyNumberFormat="1" applyFont="1" applyBorder="1" applyAlignment="1">
      <alignment horizontal="left" vertical="center"/>
    </xf>
    <xf numFmtId="9" fontId="11" fillId="0" borderId="18" xfId="1" applyNumberFormat="1" applyFont="1" applyBorder="1" applyAlignment="1">
      <alignment horizontal="left" vertical="center"/>
    </xf>
    <xf numFmtId="0" fontId="11" fillId="0" borderId="28" xfId="1" applyFont="1" applyFill="1" applyBorder="1" applyAlignment="1">
      <alignment horizontal="distributed" vertical="center" indent="3"/>
    </xf>
    <xf numFmtId="0" fontId="11" fillId="0" borderId="29" xfId="1" applyFont="1" applyFill="1" applyBorder="1" applyAlignment="1">
      <alignment horizontal="distributed" vertical="center" indent="3"/>
    </xf>
    <xf numFmtId="0" fontId="11" fillId="0" borderId="29" xfId="1" applyFont="1" applyBorder="1" applyAlignment="1">
      <alignment horizontal="left" vertical="center"/>
    </xf>
    <xf numFmtId="0" fontId="11" fillId="0" borderId="29" xfId="1" applyFont="1" applyBorder="1" applyAlignment="1">
      <alignment horizontal="left" vertical="center" shrinkToFit="1"/>
    </xf>
    <xf numFmtId="0" fontId="11" fillId="0" borderId="30" xfId="1" applyFont="1" applyBorder="1" applyAlignment="1">
      <alignment horizontal="left" vertical="center" shrinkToFit="1"/>
    </xf>
    <xf numFmtId="0" fontId="11" fillId="0" borderId="1" xfId="1" applyFont="1" applyFill="1" applyBorder="1" applyAlignment="1">
      <alignment horizontal="center" vertical="center"/>
    </xf>
    <xf numFmtId="0" fontId="11" fillId="0" borderId="1" xfId="1" applyFont="1" applyBorder="1" applyAlignment="1">
      <alignment horizontal="left" vertical="center"/>
    </xf>
    <xf numFmtId="0" fontId="11" fillId="0" borderId="1" xfId="1" applyFont="1" applyBorder="1" applyAlignment="1">
      <alignment horizontal="left" vertical="center" shrinkToFit="1"/>
    </xf>
    <xf numFmtId="0" fontId="11" fillId="0" borderId="20" xfId="1" applyFont="1" applyBorder="1" applyAlignment="1">
      <alignment horizontal="left" vertical="center" shrinkToFit="1"/>
    </xf>
    <xf numFmtId="0" fontId="11" fillId="0" borderId="21" xfId="1" applyFont="1" applyFill="1" applyBorder="1" applyAlignment="1">
      <alignment horizontal="distributed" vertical="center" indent="3"/>
    </xf>
    <xf numFmtId="0" fontId="11" fillId="0" borderId="22" xfId="1" applyFont="1" applyFill="1" applyBorder="1" applyAlignment="1">
      <alignment horizontal="distributed" vertical="center" indent="3"/>
    </xf>
    <xf numFmtId="0" fontId="11" fillId="0" borderId="23" xfId="1" applyFont="1" applyBorder="1" applyAlignment="1">
      <alignment horizontal="left" vertical="center"/>
    </xf>
    <xf numFmtId="0" fontId="11" fillId="0" borderId="24" xfId="1" applyFont="1" applyBorder="1" applyAlignment="1">
      <alignment horizontal="left" vertical="center"/>
    </xf>
    <xf numFmtId="183" fontId="11" fillId="0" borderId="24" xfId="1" applyNumberFormat="1" applyFont="1" applyBorder="1" applyAlignment="1">
      <alignment horizontal="left" vertical="center"/>
    </xf>
    <xf numFmtId="183" fontId="11" fillId="0" borderId="25" xfId="1" applyNumberFormat="1" applyFont="1" applyBorder="1" applyAlignment="1">
      <alignment horizontal="left" vertical="center"/>
    </xf>
    <xf numFmtId="0" fontId="11" fillId="0" borderId="7" xfId="1" applyFont="1" applyBorder="1" applyAlignment="1">
      <alignment horizontal="left" vertical="center" shrinkToFit="1"/>
    </xf>
    <xf numFmtId="0" fontId="11" fillId="0" borderId="8" xfId="1" applyFont="1" applyBorder="1" applyAlignment="1">
      <alignment horizontal="left" vertical="center" shrinkToFit="1"/>
    </xf>
    <xf numFmtId="0" fontId="11" fillId="0" borderId="26" xfId="1" applyFont="1" applyBorder="1" applyAlignment="1">
      <alignment horizontal="left" vertical="center" shrinkToFit="1"/>
    </xf>
    <xf numFmtId="0" fontId="11" fillId="0" borderId="6" xfId="1" applyFont="1" applyFill="1" applyBorder="1" applyAlignment="1">
      <alignment horizontal="center" vertical="center" textRotation="255"/>
    </xf>
    <xf numFmtId="0" fontId="11" fillId="0" borderId="1" xfId="1" applyFont="1" applyFill="1" applyBorder="1" applyAlignment="1">
      <alignment horizontal="center" vertical="center" textRotation="255"/>
    </xf>
    <xf numFmtId="0" fontId="13" fillId="0" borderId="12" xfId="1" applyFont="1" applyFill="1" applyBorder="1" applyAlignment="1">
      <alignment horizontal="distributed" vertical="center" wrapText="1" indent="2"/>
    </xf>
    <xf numFmtId="0" fontId="13" fillId="0" borderId="12" xfId="1" applyFont="1" applyFill="1" applyBorder="1" applyAlignment="1">
      <alignment horizontal="distributed" vertical="center" indent="2"/>
    </xf>
    <xf numFmtId="0" fontId="12" fillId="0" borderId="14" xfId="1" applyFont="1" applyFill="1" applyBorder="1" applyAlignment="1">
      <alignment horizontal="distributed" vertical="center" indent="2"/>
    </xf>
    <xf numFmtId="0" fontId="11" fillId="0" borderId="14" xfId="1" applyFont="1" applyBorder="1" applyAlignment="1">
      <alignment horizontal="left" vertical="center"/>
    </xf>
    <xf numFmtId="0" fontId="13" fillId="0" borderId="16" xfId="1" applyFont="1" applyFill="1" applyBorder="1" applyAlignment="1">
      <alignment horizontal="center" vertical="center"/>
    </xf>
    <xf numFmtId="0" fontId="13" fillId="0" borderId="17" xfId="1" applyFont="1" applyFill="1" applyBorder="1" applyAlignment="1">
      <alignment horizontal="center" vertical="center"/>
    </xf>
    <xf numFmtId="0" fontId="13" fillId="0" borderId="18" xfId="1" applyFont="1" applyFill="1" applyBorder="1" applyAlignment="1">
      <alignment horizontal="center" vertical="center"/>
    </xf>
    <xf numFmtId="0" fontId="11" fillId="0" borderId="16" xfId="1" applyFont="1" applyBorder="1" applyAlignment="1">
      <alignment horizontal="left" vertical="center"/>
    </xf>
    <xf numFmtId="0" fontId="11" fillId="0" borderId="17" xfId="1" applyFont="1" applyBorder="1" applyAlignment="1">
      <alignment horizontal="left" vertical="center"/>
    </xf>
    <xf numFmtId="0" fontId="11" fillId="0" borderId="18" xfId="1" applyFont="1" applyBorder="1" applyAlignment="1">
      <alignment horizontal="left" vertical="center"/>
    </xf>
    <xf numFmtId="0" fontId="11" fillId="0" borderId="12" xfId="1" applyFont="1" applyFill="1" applyBorder="1" applyAlignment="1">
      <alignment horizontal="distributed" vertical="center" indent="2"/>
    </xf>
    <xf numFmtId="0" fontId="11" fillId="0" borderId="12" xfId="1" applyFont="1" applyFill="1" applyBorder="1" applyAlignment="1">
      <alignment horizontal="left" vertical="center"/>
    </xf>
    <xf numFmtId="0" fontId="11" fillId="0" borderId="16" xfId="1" applyFont="1" applyFill="1" applyBorder="1" applyAlignment="1">
      <alignment horizontal="distributed" vertical="center" indent="2"/>
    </xf>
    <xf numFmtId="0" fontId="11" fillId="0" borderId="17" xfId="1" applyFont="1" applyFill="1" applyBorder="1" applyAlignment="1">
      <alignment horizontal="distributed" vertical="center" indent="2"/>
    </xf>
    <xf numFmtId="0" fontId="11" fillId="0" borderId="18" xfId="1" applyFont="1" applyFill="1" applyBorder="1" applyAlignment="1">
      <alignment horizontal="distributed" vertical="center" indent="2"/>
    </xf>
    <xf numFmtId="10" fontId="11" fillId="0" borderId="17" xfId="1" applyNumberFormat="1" applyFont="1" applyFill="1" applyBorder="1" applyAlignment="1">
      <alignment horizontal="left" vertical="center"/>
    </xf>
    <xf numFmtId="10" fontId="11" fillId="0" borderId="18" xfId="1" applyNumberFormat="1" applyFont="1" applyFill="1" applyBorder="1" applyAlignment="1">
      <alignment horizontal="left" vertical="center"/>
    </xf>
    <xf numFmtId="0" fontId="11" fillId="0" borderId="19" xfId="1" applyFont="1" applyBorder="1" applyAlignment="1">
      <alignment horizontal="left" vertical="center" shrinkToFit="1"/>
    </xf>
    <xf numFmtId="0" fontId="11" fillId="0" borderId="7" xfId="1" applyFont="1" applyFill="1" applyBorder="1" applyAlignment="1">
      <alignment horizontal="distributed" vertical="center" indent="2"/>
    </xf>
    <xf numFmtId="0" fontId="11" fillId="0" borderId="8" xfId="1" applyFont="1" applyFill="1" applyBorder="1" applyAlignment="1">
      <alignment horizontal="distributed" vertical="center" indent="2"/>
    </xf>
    <xf numFmtId="0" fontId="11" fillId="0" borderId="9" xfId="1" applyFont="1" applyFill="1" applyBorder="1" applyAlignment="1">
      <alignment horizontal="distributed" vertical="center" indent="2"/>
    </xf>
    <xf numFmtId="0" fontId="11" fillId="0" borderId="10" xfId="1" applyFont="1" applyFill="1" applyBorder="1" applyAlignment="1">
      <alignment horizontal="left" vertical="center"/>
    </xf>
    <xf numFmtId="0" fontId="7" fillId="0" borderId="17" xfId="1" applyFill="1" applyBorder="1" applyAlignment="1">
      <alignment horizontal="center" vertical="center"/>
    </xf>
    <xf numFmtId="0" fontId="7" fillId="0" borderId="18" xfId="1" applyFill="1" applyBorder="1" applyAlignment="1">
      <alignment horizontal="center" vertical="center"/>
    </xf>
    <xf numFmtId="0" fontId="11" fillId="0" borderId="12" xfId="1" applyFont="1" applyFill="1" applyBorder="1" applyAlignment="1">
      <alignment horizontal="left" vertical="center" shrinkToFit="1"/>
    </xf>
    <xf numFmtId="0" fontId="13" fillId="0" borderId="0" xfId="1" applyFont="1" applyBorder="1" applyAlignment="1">
      <alignment horizontal="center" vertical="center"/>
    </xf>
    <xf numFmtId="185" fontId="11" fillId="0" borderId="17" xfId="1" applyNumberFormat="1" applyFont="1" applyFill="1" applyBorder="1" applyAlignment="1">
      <alignment horizontal="left" vertical="center"/>
    </xf>
    <xf numFmtId="185" fontId="11" fillId="0" borderId="18" xfId="1" applyNumberFormat="1" applyFont="1" applyFill="1" applyBorder="1" applyAlignment="1">
      <alignment horizontal="left" vertical="center"/>
    </xf>
    <xf numFmtId="10" fontId="11" fillId="0" borderId="17" xfId="2" applyNumberFormat="1" applyFont="1" applyFill="1" applyBorder="1" applyAlignment="1">
      <alignment horizontal="left" vertical="center"/>
    </xf>
    <xf numFmtId="10" fontId="11" fillId="0" borderId="18" xfId="2" applyNumberFormat="1" applyFont="1" applyFill="1" applyBorder="1" applyAlignment="1">
      <alignment horizontal="left" vertical="center"/>
    </xf>
    <xf numFmtId="0" fontId="11" fillId="0" borderId="16" xfId="1" applyFont="1" applyFill="1" applyBorder="1" applyAlignment="1">
      <alignment horizontal="left" vertical="center"/>
    </xf>
    <xf numFmtId="0" fontId="11" fillId="0" borderId="17" xfId="1" applyFont="1" applyFill="1" applyBorder="1" applyAlignment="1">
      <alignment horizontal="left" vertical="center"/>
    </xf>
    <xf numFmtId="183" fontId="11" fillId="0" borderId="17" xfId="1" applyNumberFormat="1" applyFont="1" applyFill="1" applyBorder="1" applyAlignment="1">
      <alignment horizontal="left" vertical="center"/>
    </xf>
    <xf numFmtId="183" fontId="11" fillId="0" borderId="18" xfId="1" applyNumberFormat="1" applyFont="1" applyFill="1" applyBorder="1" applyAlignment="1">
      <alignment horizontal="left" vertical="center"/>
    </xf>
    <xf numFmtId="0" fontId="11" fillId="0" borderId="10" xfId="1" applyFont="1" applyFill="1" applyBorder="1" applyAlignment="1">
      <alignment horizontal="distributed" vertical="center" indent="2"/>
    </xf>
    <xf numFmtId="0" fontId="11" fillId="0" borderId="7" xfId="1" applyFont="1" applyFill="1" applyBorder="1" applyAlignment="1">
      <alignment horizontal="distributed" vertical="center" indent="2" shrinkToFit="1"/>
    </xf>
    <xf numFmtId="0" fontId="7" fillId="0" borderId="8" xfId="1" applyFill="1" applyBorder="1" applyAlignment="1">
      <alignment horizontal="distributed" vertical="center" indent="2"/>
    </xf>
    <xf numFmtId="0" fontId="7" fillId="0" borderId="9" xfId="1" applyFill="1" applyBorder="1" applyAlignment="1">
      <alignment horizontal="distributed" vertical="center" indent="2"/>
    </xf>
    <xf numFmtId="0" fontId="10" fillId="0" borderId="2" xfId="1" applyFont="1" applyBorder="1" applyAlignment="1">
      <alignment horizontal="left" vertical="center" shrinkToFit="1"/>
    </xf>
    <xf numFmtId="0" fontId="10" fillId="0" borderId="0" xfId="1" applyFont="1" applyAlignment="1">
      <alignment horizontal="right" vertical="center"/>
    </xf>
    <xf numFmtId="0" fontId="10" fillId="0" borderId="2" xfId="1" applyFont="1" applyBorder="1" applyAlignment="1">
      <alignment horizontal="right" vertical="center" shrinkToFit="1"/>
    </xf>
    <xf numFmtId="0" fontId="10" fillId="0" borderId="0" xfId="1" applyFont="1" applyAlignment="1">
      <alignment horizontal="center" vertical="center"/>
    </xf>
    <xf numFmtId="182" fontId="10" fillId="0" borderId="0" xfId="1" applyNumberFormat="1" applyFont="1" applyAlignment="1">
      <alignment horizontal="right" vertical="center" shrinkToFit="1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0" fillId="0" borderId="0" xfId="0" quotePrefix="1" applyFont="1" applyAlignment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0" fillId="0" borderId="0" xfId="0" quotePrefix="1">
      <alignment vertical="center"/>
    </xf>
    <xf numFmtId="0" fontId="5" fillId="0" borderId="1" xfId="0" applyFont="1" applyBorder="1" applyAlignment="1">
      <alignment vertical="center" wrapText="1"/>
    </xf>
    <xf numFmtId="178" fontId="5" fillId="0" borderId="1" xfId="0" applyNumberFormat="1" applyFont="1" applyBorder="1" applyAlignment="1">
      <alignment vertical="center" wrapText="1"/>
    </xf>
    <xf numFmtId="179" fontId="5" fillId="0" borderId="1" xfId="0" applyNumberFormat="1" applyFont="1" applyBorder="1" applyAlignment="1">
      <alignment vertical="center" wrapText="1"/>
    </xf>
    <xf numFmtId="0" fontId="6" fillId="0" borderId="0" xfId="0" quotePrefix="1" applyFont="1" applyAlignment="1">
      <alignment vertical="center"/>
    </xf>
  </cellXfs>
  <cellStyles count="4">
    <cellStyle name="쉼표 [0] 2" xfId="3"/>
    <cellStyle name="표준" xfId="0" builtinId="0"/>
    <cellStyle name="표준 2" xfId="1"/>
    <cellStyle name="표준_2007원가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523875</xdr:colOff>
      <xdr:row>2</xdr:row>
      <xdr:rowOff>0</xdr:rowOff>
    </xdr:from>
    <xdr:to>
      <xdr:col>21</xdr:col>
      <xdr:colOff>66675</xdr:colOff>
      <xdr:row>2</xdr:row>
      <xdr:rowOff>295275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381375" y="342900"/>
          <a:ext cx="2800350" cy="295275"/>
        </a:xfrm>
        <a:prstGeom prst="roundRect">
          <a:avLst>
            <a:gd name="adj" fmla="val 16667"/>
          </a:avLst>
        </a:prstGeom>
        <a:solidFill>
          <a:srgbClr val="CCFFCC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ko-KR" altLang="en-US" sz="1400" b="1" i="0" u="none" strike="noStrike" baseline="0">
              <a:solidFill>
                <a:srgbClr val="000000"/>
              </a:solidFill>
              <a:latin typeface="돋움"/>
              <a:ea typeface="돋움"/>
            </a:rPr>
            <a:t>공  사  원  가  계  산  서</a:t>
          </a:r>
        </a:p>
        <a:p>
          <a:pPr algn="ctr" rtl="0">
            <a:defRPr sz="1000"/>
          </a:pPr>
          <a:endParaRPr lang="ko-KR" altLang="en-US" sz="14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r>
            <a:rPr lang="ko-KR" altLang="en-US" sz="1400" b="1" i="0" u="none" strike="noStrike" baseline="0">
              <a:solidFill>
                <a:srgbClr val="000000"/>
              </a:solidFill>
              <a:latin typeface="돋움"/>
              <a:ea typeface="돋움"/>
            </a:rPr>
            <a:t> </a:t>
          </a:r>
        </a:p>
        <a:p>
          <a:pPr algn="ctr" rtl="0">
            <a:defRPr sz="1000"/>
          </a:pPr>
          <a:endParaRPr lang="ko-KR" altLang="en-US" sz="14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endParaRPr lang="ko-KR" altLang="en-US" sz="14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endParaRPr lang="ko-KR" altLang="en-US" sz="14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r>
            <a:rPr lang="ko-KR" altLang="en-US" sz="1400" b="1" i="0" u="none" strike="noStrike" baseline="0">
              <a:solidFill>
                <a:srgbClr val="000000"/>
              </a:solidFill>
              <a:latin typeface="돋움"/>
              <a:ea typeface="돋움"/>
            </a:rPr>
            <a:t>공  사  원  가  계  산  서</a:t>
          </a:r>
          <a:endParaRPr lang="ko-KR" altLang="en-US" sz="16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endParaRPr lang="ko-KR" altLang="en-US" sz="16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  공  사  원  가  계  산 서</a:t>
          </a: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    </a:t>
          </a:r>
          <a:r>
            <a:rPr lang="ko-KR" altLang="en-US" sz="1400" b="1" i="0" u="none" strike="noStrike" baseline="0">
              <a:solidFill>
                <a:srgbClr val="000000"/>
              </a:solidFill>
              <a:latin typeface="돋움"/>
              <a:ea typeface="돋움"/>
            </a:rPr>
            <a:t> </a:t>
          </a:r>
        </a:p>
        <a:p>
          <a:pPr algn="ctr" rtl="0">
            <a:defRPr sz="1000"/>
          </a:pPr>
          <a:r>
            <a:rPr lang="ko-KR" altLang="en-US" sz="1400" b="1" i="0" u="none" strike="noStrike" baseline="0">
              <a:solidFill>
                <a:srgbClr val="000000"/>
              </a:solidFill>
              <a:latin typeface="돋움"/>
              <a:ea typeface="돋움"/>
            </a:rPr>
            <a:t>공  사  원  가   계   산   서</a:t>
          </a:r>
        </a:p>
        <a:p>
          <a:pPr algn="ctr" rtl="0">
            <a:defRPr sz="1000"/>
          </a:pPr>
          <a:endParaRPr lang="ko-KR" altLang="en-US" sz="14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endParaRPr lang="ko-KR" altLang="en-US" sz="14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r>
            <a:rPr lang="ko-KR" altLang="en-US" sz="1400" b="1" i="0" u="none" strike="noStrike" baseline="0">
              <a:solidFill>
                <a:srgbClr val="000000"/>
              </a:solidFill>
              <a:latin typeface="돋움"/>
              <a:ea typeface="돋움"/>
            </a:rPr>
            <a:t>     공  사  원  가  계  산  서</a:t>
          </a:r>
          <a:endParaRPr lang="ko-KR" altLang="en-US" sz="16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endParaRPr lang="ko-KR" altLang="en-US" sz="16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 서</a:t>
          </a: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</a:t>
          </a: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  </a:t>
          </a: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공  사  원  가  계  산  서</a:t>
          </a: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</a:t>
          </a: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 공사원가계산서</a:t>
          </a:r>
        </a:p>
        <a:p>
          <a:pPr algn="ctr" rtl="0">
            <a:defRPr sz="1000"/>
          </a:pPr>
          <a:endParaRPr lang="ko-KR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R1238"/>
  <sheetViews>
    <sheetView tabSelected="1" view="pageBreakPreview" zoomScaleSheetLayoutView="100" workbookViewId="0">
      <selection activeCell="N30" sqref="N30:W30"/>
    </sheetView>
  </sheetViews>
  <sheetFormatPr defaultRowHeight="13.5" x14ac:dyDescent="0.15"/>
  <cols>
    <col min="1" max="1" width="3.125" style="17" customWidth="1"/>
    <col min="2" max="12" width="3.125" style="18" customWidth="1"/>
    <col min="13" max="13" width="22.875" style="18" bestFit="1" customWidth="1"/>
    <col min="14" max="30" width="3.125" style="18" customWidth="1"/>
    <col min="31" max="31" width="2" style="18" customWidth="1"/>
    <col min="32" max="32" width="3.125" style="18" customWidth="1"/>
    <col min="33" max="37" width="4.25" style="18" customWidth="1"/>
    <col min="38" max="150" width="3.125" style="18" customWidth="1"/>
    <col min="151" max="249" width="9" style="18"/>
    <col min="250" max="261" width="3.125" style="18" customWidth="1"/>
    <col min="262" max="262" width="17.75" style="18" customWidth="1"/>
    <col min="263" max="279" width="3.125" style="18" customWidth="1"/>
    <col min="280" max="280" width="2" style="18" customWidth="1"/>
    <col min="281" max="281" width="3.125" style="18" customWidth="1"/>
    <col min="282" max="286" width="4.25" style="18" customWidth="1"/>
    <col min="287" max="288" width="3.125" style="18" customWidth="1"/>
    <col min="289" max="289" width="19.625" style="18" customWidth="1"/>
    <col min="290" max="290" width="21.375" style="18" customWidth="1"/>
    <col min="291" max="291" width="17.25" style="18" customWidth="1"/>
    <col min="292" max="292" width="18.5" style="18" customWidth="1"/>
    <col min="293" max="293" width="15.25" style="18" bestFit="1" customWidth="1"/>
    <col min="294" max="406" width="3.125" style="18" customWidth="1"/>
    <col min="407" max="505" width="9" style="18"/>
    <col min="506" max="517" width="3.125" style="18" customWidth="1"/>
    <col min="518" max="518" width="17.75" style="18" customWidth="1"/>
    <col min="519" max="535" width="3.125" style="18" customWidth="1"/>
    <col min="536" max="536" width="2" style="18" customWidth="1"/>
    <col min="537" max="537" width="3.125" style="18" customWidth="1"/>
    <col min="538" max="542" width="4.25" style="18" customWidth="1"/>
    <col min="543" max="544" width="3.125" style="18" customWidth="1"/>
    <col min="545" max="545" width="19.625" style="18" customWidth="1"/>
    <col min="546" max="546" width="21.375" style="18" customWidth="1"/>
    <col min="547" max="547" width="17.25" style="18" customWidth="1"/>
    <col min="548" max="548" width="18.5" style="18" customWidth="1"/>
    <col min="549" max="549" width="15.25" style="18" bestFit="1" customWidth="1"/>
    <col min="550" max="662" width="3.125" style="18" customWidth="1"/>
    <col min="663" max="761" width="9" style="18"/>
    <col min="762" max="773" width="3.125" style="18" customWidth="1"/>
    <col min="774" max="774" width="17.75" style="18" customWidth="1"/>
    <col min="775" max="791" width="3.125" style="18" customWidth="1"/>
    <col min="792" max="792" width="2" style="18" customWidth="1"/>
    <col min="793" max="793" width="3.125" style="18" customWidth="1"/>
    <col min="794" max="798" width="4.25" style="18" customWidth="1"/>
    <col min="799" max="800" width="3.125" style="18" customWidth="1"/>
    <col min="801" max="801" width="19.625" style="18" customWidth="1"/>
    <col min="802" max="802" width="21.375" style="18" customWidth="1"/>
    <col min="803" max="803" width="17.25" style="18" customWidth="1"/>
    <col min="804" max="804" width="18.5" style="18" customWidth="1"/>
    <col min="805" max="805" width="15.25" style="18" bestFit="1" customWidth="1"/>
    <col min="806" max="918" width="3.125" style="18" customWidth="1"/>
    <col min="919" max="1017" width="9" style="18"/>
    <col min="1018" max="1029" width="3.125" style="18" customWidth="1"/>
    <col min="1030" max="1030" width="17.75" style="18" customWidth="1"/>
    <col min="1031" max="1047" width="3.125" style="18" customWidth="1"/>
    <col min="1048" max="1048" width="2" style="18" customWidth="1"/>
    <col min="1049" max="1049" width="3.125" style="18" customWidth="1"/>
    <col min="1050" max="1054" width="4.25" style="18" customWidth="1"/>
    <col min="1055" max="1056" width="3.125" style="18" customWidth="1"/>
    <col min="1057" max="1057" width="19.625" style="18" customWidth="1"/>
    <col min="1058" max="1058" width="21.375" style="18" customWidth="1"/>
    <col min="1059" max="1059" width="17.25" style="18" customWidth="1"/>
    <col min="1060" max="1060" width="18.5" style="18" customWidth="1"/>
    <col min="1061" max="1061" width="15.25" style="18" bestFit="1" customWidth="1"/>
    <col min="1062" max="1174" width="3.125" style="18" customWidth="1"/>
    <col min="1175" max="1273" width="9" style="18"/>
    <col min="1274" max="1285" width="3.125" style="18" customWidth="1"/>
    <col min="1286" max="1286" width="17.75" style="18" customWidth="1"/>
    <col min="1287" max="1303" width="3.125" style="18" customWidth="1"/>
    <col min="1304" max="1304" width="2" style="18" customWidth="1"/>
    <col min="1305" max="1305" width="3.125" style="18" customWidth="1"/>
    <col min="1306" max="1310" width="4.25" style="18" customWidth="1"/>
    <col min="1311" max="1312" width="3.125" style="18" customWidth="1"/>
    <col min="1313" max="1313" width="19.625" style="18" customWidth="1"/>
    <col min="1314" max="1314" width="21.375" style="18" customWidth="1"/>
    <col min="1315" max="1315" width="17.25" style="18" customWidth="1"/>
    <col min="1316" max="1316" width="18.5" style="18" customWidth="1"/>
    <col min="1317" max="1317" width="15.25" style="18" bestFit="1" customWidth="1"/>
    <col min="1318" max="1430" width="3.125" style="18" customWidth="1"/>
    <col min="1431" max="1529" width="9" style="18"/>
    <col min="1530" max="1541" width="3.125" style="18" customWidth="1"/>
    <col min="1542" max="1542" width="17.75" style="18" customWidth="1"/>
    <col min="1543" max="1559" width="3.125" style="18" customWidth="1"/>
    <col min="1560" max="1560" width="2" style="18" customWidth="1"/>
    <col min="1561" max="1561" width="3.125" style="18" customWidth="1"/>
    <col min="1562" max="1566" width="4.25" style="18" customWidth="1"/>
    <col min="1567" max="1568" width="3.125" style="18" customWidth="1"/>
    <col min="1569" max="1569" width="19.625" style="18" customWidth="1"/>
    <col min="1570" max="1570" width="21.375" style="18" customWidth="1"/>
    <col min="1571" max="1571" width="17.25" style="18" customWidth="1"/>
    <col min="1572" max="1572" width="18.5" style="18" customWidth="1"/>
    <col min="1573" max="1573" width="15.25" style="18" bestFit="1" customWidth="1"/>
    <col min="1574" max="1686" width="3.125" style="18" customWidth="1"/>
    <col min="1687" max="1785" width="9" style="18"/>
    <col min="1786" max="1797" width="3.125" style="18" customWidth="1"/>
    <col min="1798" max="1798" width="17.75" style="18" customWidth="1"/>
    <col min="1799" max="1815" width="3.125" style="18" customWidth="1"/>
    <col min="1816" max="1816" width="2" style="18" customWidth="1"/>
    <col min="1817" max="1817" width="3.125" style="18" customWidth="1"/>
    <col min="1818" max="1822" width="4.25" style="18" customWidth="1"/>
    <col min="1823" max="1824" width="3.125" style="18" customWidth="1"/>
    <col min="1825" max="1825" width="19.625" style="18" customWidth="1"/>
    <col min="1826" max="1826" width="21.375" style="18" customWidth="1"/>
    <col min="1827" max="1827" width="17.25" style="18" customWidth="1"/>
    <col min="1828" max="1828" width="18.5" style="18" customWidth="1"/>
    <col min="1829" max="1829" width="15.25" style="18" bestFit="1" customWidth="1"/>
    <col min="1830" max="1942" width="3.125" style="18" customWidth="1"/>
    <col min="1943" max="2041" width="9" style="18"/>
    <col min="2042" max="2053" width="3.125" style="18" customWidth="1"/>
    <col min="2054" max="2054" width="17.75" style="18" customWidth="1"/>
    <col min="2055" max="2071" width="3.125" style="18" customWidth="1"/>
    <col min="2072" max="2072" width="2" style="18" customWidth="1"/>
    <col min="2073" max="2073" width="3.125" style="18" customWidth="1"/>
    <col min="2074" max="2078" width="4.25" style="18" customWidth="1"/>
    <col min="2079" max="2080" width="3.125" style="18" customWidth="1"/>
    <col min="2081" max="2081" width="19.625" style="18" customWidth="1"/>
    <col min="2082" max="2082" width="21.375" style="18" customWidth="1"/>
    <col min="2083" max="2083" width="17.25" style="18" customWidth="1"/>
    <col min="2084" max="2084" width="18.5" style="18" customWidth="1"/>
    <col min="2085" max="2085" width="15.25" style="18" bestFit="1" customWidth="1"/>
    <col min="2086" max="2198" width="3.125" style="18" customWidth="1"/>
    <col min="2199" max="2297" width="9" style="18"/>
    <col min="2298" max="2309" width="3.125" style="18" customWidth="1"/>
    <col min="2310" max="2310" width="17.75" style="18" customWidth="1"/>
    <col min="2311" max="2327" width="3.125" style="18" customWidth="1"/>
    <col min="2328" max="2328" width="2" style="18" customWidth="1"/>
    <col min="2329" max="2329" width="3.125" style="18" customWidth="1"/>
    <col min="2330" max="2334" width="4.25" style="18" customWidth="1"/>
    <col min="2335" max="2336" width="3.125" style="18" customWidth="1"/>
    <col min="2337" max="2337" width="19.625" style="18" customWidth="1"/>
    <col min="2338" max="2338" width="21.375" style="18" customWidth="1"/>
    <col min="2339" max="2339" width="17.25" style="18" customWidth="1"/>
    <col min="2340" max="2340" width="18.5" style="18" customWidth="1"/>
    <col min="2341" max="2341" width="15.25" style="18" bestFit="1" customWidth="1"/>
    <col min="2342" max="2454" width="3.125" style="18" customWidth="1"/>
    <col min="2455" max="2553" width="9" style="18"/>
    <col min="2554" max="2565" width="3.125" style="18" customWidth="1"/>
    <col min="2566" max="2566" width="17.75" style="18" customWidth="1"/>
    <col min="2567" max="2583" width="3.125" style="18" customWidth="1"/>
    <col min="2584" max="2584" width="2" style="18" customWidth="1"/>
    <col min="2585" max="2585" width="3.125" style="18" customWidth="1"/>
    <col min="2586" max="2590" width="4.25" style="18" customWidth="1"/>
    <col min="2591" max="2592" width="3.125" style="18" customWidth="1"/>
    <col min="2593" max="2593" width="19.625" style="18" customWidth="1"/>
    <col min="2594" max="2594" width="21.375" style="18" customWidth="1"/>
    <col min="2595" max="2595" width="17.25" style="18" customWidth="1"/>
    <col min="2596" max="2596" width="18.5" style="18" customWidth="1"/>
    <col min="2597" max="2597" width="15.25" style="18" bestFit="1" customWidth="1"/>
    <col min="2598" max="2710" width="3.125" style="18" customWidth="1"/>
    <col min="2711" max="2809" width="9" style="18"/>
    <col min="2810" max="2821" width="3.125" style="18" customWidth="1"/>
    <col min="2822" max="2822" width="17.75" style="18" customWidth="1"/>
    <col min="2823" max="2839" width="3.125" style="18" customWidth="1"/>
    <col min="2840" max="2840" width="2" style="18" customWidth="1"/>
    <col min="2841" max="2841" width="3.125" style="18" customWidth="1"/>
    <col min="2842" max="2846" width="4.25" style="18" customWidth="1"/>
    <col min="2847" max="2848" width="3.125" style="18" customWidth="1"/>
    <col min="2849" max="2849" width="19.625" style="18" customWidth="1"/>
    <col min="2850" max="2850" width="21.375" style="18" customWidth="1"/>
    <col min="2851" max="2851" width="17.25" style="18" customWidth="1"/>
    <col min="2852" max="2852" width="18.5" style="18" customWidth="1"/>
    <col min="2853" max="2853" width="15.25" style="18" bestFit="1" customWidth="1"/>
    <col min="2854" max="2966" width="3.125" style="18" customWidth="1"/>
    <col min="2967" max="3065" width="9" style="18"/>
    <col min="3066" max="3077" width="3.125" style="18" customWidth="1"/>
    <col min="3078" max="3078" width="17.75" style="18" customWidth="1"/>
    <col min="3079" max="3095" width="3.125" style="18" customWidth="1"/>
    <col min="3096" max="3096" width="2" style="18" customWidth="1"/>
    <col min="3097" max="3097" width="3.125" style="18" customWidth="1"/>
    <col min="3098" max="3102" width="4.25" style="18" customWidth="1"/>
    <col min="3103" max="3104" width="3.125" style="18" customWidth="1"/>
    <col min="3105" max="3105" width="19.625" style="18" customWidth="1"/>
    <col min="3106" max="3106" width="21.375" style="18" customWidth="1"/>
    <col min="3107" max="3107" width="17.25" style="18" customWidth="1"/>
    <col min="3108" max="3108" width="18.5" style="18" customWidth="1"/>
    <col min="3109" max="3109" width="15.25" style="18" bestFit="1" customWidth="1"/>
    <col min="3110" max="3222" width="3.125" style="18" customWidth="1"/>
    <col min="3223" max="3321" width="9" style="18"/>
    <col min="3322" max="3333" width="3.125" style="18" customWidth="1"/>
    <col min="3334" max="3334" width="17.75" style="18" customWidth="1"/>
    <col min="3335" max="3351" width="3.125" style="18" customWidth="1"/>
    <col min="3352" max="3352" width="2" style="18" customWidth="1"/>
    <col min="3353" max="3353" width="3.125" style="18" customWidth="1"/>
    <col min="3354" max="3358" width="4.25" style="18" customWidth="1"/>
    <col min="3359" max="3360" width="3.125" style="18" customWidth="1"/>
    <col min="3361" max="3361" width="19.625" style="18" customWidth="1"/>
    <col min="3362" max="3362" width="21.375" style="18" customWidth="1"/>
    <col min="3363" max="3363" width="17.25" style="18" customWidth="1"/>
    <col min="3364" max="3364" width="18.5" style="18" customWidth="1"/>
    <col min="3365" max="3365" width="15.25" style="18" bestFit="1" customWidth="1"/>
    <col min="3366" max="3478" width="3.125" style="18" customWidth="1"/>
    <col min="3479" max="3577" width="9" style="18"/>
    <col min="3578" max="3589" width="3.125" style="18" customWidth="1"/>
    <col min="3590" max="3590" width="17.75" style="18" customWidth="1"/>
    <col min="3591" max="3607" width="3.125" style="18" customWidth="1"/>
    <col min="3608" max="3608" width="2" style="18" customWidth="1"/>
    <col min="3609" max="3609" width="3.125" style="18" customWidth="1"/>
    <col min="3610" max="3614" width="4.25" style="18" customWidth="1"/>
    <col min="3615" max="3616" width="3.125" style="18" customWidth="1"/>
    <col min="3617" max="3617" width="19.625" style="18" customWidth="1"/>
    <col min="3618" max="3618" width="21.375" style="18" customWidth="1"/>
    <col min="3619" max="3619" width="17.25" style="18" customWidth="1"/>
    <col min="3620" max="3620" width="18.5" style="18" customWidth="1"/>
    <col min="3621" max="3621" width="15.25" style="18" bestFit="1" customWidth="1"/>
    <col min="3622" max="3734" width="3.125" style="18" customWidth="1"/>
    <col min="3735" max="3833" width="9" style="18"/>
    <col min="3834" max="3845" width="3.125" style="18" customWidth="1"/>
    <col min="3846" max="3846" width="17.75" style="18" customWidth="1"/>
    <col min="3847" max="3863" width="3.125" style="18" customWidth="1"/>
    <col min="3864" max="3864" width="2" style="18" customWidth="1"/>
    <col min="3865" max="3865" width="3.125" style="18" customWidth="1"/>
    <col min="3866" max="3870" width="4.25" style="18" customWidth="1"/>
    <col min="3871" max="3872" width="3.125" style="18" customWidth="1"/>
    <col min="3873" max="3873" width="19.625" style="18" customWidth="1"/>
    <col min="3874" max="3874" width="21.375" style="18" customWidth="1"/>
    <col min="3875" max="3875" width="17.25" style="18" customWidth="1"/>
    <col min="3876" max="3876" width="18.5" style="18" customWidth="1"/>
    <col min="3877" max="3877" width="15.25" style="18" bestFit="1" customWidth="1"/>
    <col min="3878" max="3990" width="3.125" style="18" customWidth="1"/>
    <col min="3991" max="4089" width="9" style="18"/>
    <col min="4090" max="4101" width="3.125" style="18" customWidth="1"/>
    <col min="4102" max="4102" width="17.75" style="18" customWidth="1"/>
    <col min="4103" max="4119" width="3.125" style="18" customWidth="1"/>
    <col min="4120" max="4120" width="2" style="18" customWidth="1"/>
    <col min="4121" max="4121" width="3.125" style="18" customWidth="1"/>
    <col min="4122" max="4126" width="4.25" style="18" customWidth="1"/>
    <col min="4127" max="4128" width="3.125" style="18" customWidth="1"/>
    <col min="4129" max="4129" width="19.625" style="18" customWidth="1"/>
    <col min="4130" max="4130" width="21.375" style="18" customWidth="1"/>
    <col min="4131" max="4131" width="17.25" style="18" customWidth="1"/>
    <col min="4132" max="4132" width="18.5" style="18" customWidth="1"/>
    <col min="4133" max="4133" width="15.25" style="18" bestFit="1" customWidth="1"/>
    <col min="4134" max="4246" width="3.125" style="18" customWidth="1"/>
    <col min="4247" max="4345" width="9" style="18"/>
    <col min="4346" max="4357" width="3.125" style="18" customWidth="1"/>
    <col min="4358" max="4358" width="17.75" style="18" customWidth="1"/>
    <col min="4359" max="4375" width="3.125" style="18" customWidth="1"/>
    <col min="4376" max="4376" width="2" style="18" customWidth="1"/>
    <col min="4377" max="4377" width="3.125" style="18" customWidth="1"/>
    <col min="4378" max="4382" width="4.25" style="18" customWidth="1"/>
    <col min="4383" max="4384" width="3.125" style="18" customWidth="1"/>
    <col min="4385" max="4385" width="19.625" style="18" customWidth="1"/>
    <col min="4386" max="4386" width="21.375" style="18" customWidth="1"/>
    <col min="4387" max="4387" width="17.25" style="18" customWidth="1"/>
    <col min="4388" max="4388" width="18.5" style="18" customWidth="1"/>
    <col min="4389" max="4389" width="15.25" style="18" bestFit="1" customWidth="1"/>
    <col min="4390" max="4502" width="3.125" style="18" customWidth="1"/>
    <col min="4503" max="4601" width="9" style="18"/>
    <col min="4602" max="4613" width="3.125" style="18" customWidth="1"/>
    <col min="4614" max="4614" width="17.75" style="18" customWidth="1"/>
    <col min="4615" max="4631" width="3.125" style="18" customWidth="1"/>
    <col min="4632" max="4632" width="2" style="18" customWidth="1"/>
    <col min="4633" max="4633" width="3.125" style="18" customWidth="1"/>
    <col min="4634" max="4638" width="4.25" style="18" customWidth="1"/>
    <col min="4639" max="4640" width="3.125" style="18" customWidth="1"/>
    <col min="4641" max="4641" width="19.625" style="18" customWidth="1"/>
    <col min="4642" max="4642" width="21.375" style="18" customWidth="1"/>
    <col min="4643" max="4643" width="17.25" style="18" customWidth="1"/>
    <col min="4644" max="4644" width="18.5" style="18" customWidth="1"/>
    <col min="4645" max="4645" width="15.25" style="18" bestFit="1" customWidth="1"/>
    <col min="4646" max="4758" width="3.125" style="18" customWidth="1"/>
    <col min="4759" max="4857" width="9" style="18"/>
    <col min="4858" max="4869" width="3.125" style="18" customWidth="1"/>
    <col min="4870" max="4870" width="17.75" style="18" customWidth="1"/>
    <col min="4871" max="4887" width="3.125" style="18" customWidth="1"/>
    <col min="4888" max="4888" width="2" style="18" customWidth="1"/>
    <col min="4889" max="4889" width="3.125" style="18" customWidth="1"/>
    <col min="4890" max="4894" width="4.25" style="18" customWidth="1"/>
    <col min="4895" max="4896" width="3.125" style="18" customWidth="1"/>
    <col min="4897" max="4897" width="19.625" style="18" customWidth="1"/>
    <col min="4898" max="4898" width="21.375" style="18" customWidth="1"/>
    <col min="4899" max="4899" width="17.25" style="18" customWidth="1"/>
    <col min="4900" max="4900" width="18.5" style="18" customWidth="1"/>
    <col min="4901" max="4901" width="15.25" style="18" bestFit="1" customWidth="1"/>
    <col min="4902" max="5014" width="3.125" style="18" customWidth="1"/>
    <col min="5015" max="5113" width="9" style="18"/>
    <col min="5114" max="5125" width="3.125" style="18" customWidth="1"/>
    <col min="5126" max="5126" width="17.75" style="18" customWidth="1"/>
    <col min="5127" max="5143" width="3.125" style="18" customWidth="1"/>
    <col min="5144" max="5144" width="2" style="18" customWidth="1"/>
    <col min="5145" max="5145" width="3.125" style="18" customWidth="1"/>
    <col min="5146" max="5150" width="4.25" style="18" customWidth="1"/>
    <col min="5151" max="5152" width="3.125" style="18" customWidth="1"/>
    <col min="5153" max="5153" width="19.625" style="18" customWidth="1"/>
    <col min="5154" max="5154" width="21.375" style="18" customWidth="1"/>
    <col min="5155" max="5155" width="17.25" style="18" customWidth="1"/>
    <col min="5156" max="5156" width="18.5" style="18" customWidth="1"/>
    <col min="5157" max="5157" width="15.25" style="18" bestFit="1" customWidth="1"/>
    <col min="5158" max="5270" width="3.125" style="18" customWidth="1"/>
    <col min="5271" max="5369" width="9" style="18"/>
    <col min="5370" max="5381" width="3.125" style="18" customWidth="1"/>
    <col min="5382" max="5382" width="17.75" style="18" customWidth="1"/>
    <col min="5383" max="5399" width="3.125" style="18" customWidth="1"/>
    <col min="5400" max="5400" width="2" style="18" customWidth="1"/>
    <col min="5401" max="5401" width="3.125" style="18" customWidth="1"/>
    <col min="5402" max="5406" width="4.25" style="18" customWidth="1"/>
    <col min="5407" max="5408" width="3.125" style="18" customWidth="1"/>
    <col min="5409" max="5409" width="19.625" style="18" customWidth="1"/>
    <col min="5410" max="5410" width="21.375" style="18" customWidth="1"/>
    <col min="5411" max="5411" width="17.25" style="18" customWidth="1"/>
    <col min="5412" max="5412" width="18.5" style="18" customWidth="1"/>
    <col min="5413" max="5413" width="15.25" style="18" bestFit="1" customWidth="1"/>
    <col min="5414" max="5526" width="3.125" style="18" customWidth="1"/>
    <col min="5527" max="5625" width="9" style="18"/>
    <col min="5626" max="5637" width="3.125" style="18" customWidth="1"/>
    <col min="5638" max="5638" width="17.75" style="18" customWidth="1"/>
    <col min="5639" max="5655" width="3.125" style="18" customWidth="1"/>
    <col min="5656" max="5656" width="2" style="18" customWidth="1"/>
    <col min="5657" max="5657" width="3.125" style="18" customWidth="1"/>
    <col min="5658" max="5662" width="4.25" style="18" customWidth="1"/>
    <col min="5663" max="5664" width="3.125" style="18" customWidth="1"/>
    <col min="5665" max="5665" width="19.625" style="18" customWidth="1"/>
    <col min="5666" max="5666" width="21.375" style="18" customWidth="1"/>
    <col min="5667" max="5667" width="17.25" style="18" customWidth="1"/>
    <col min="5668" max="5668" width="18.5" style="18" customWidth="1"/>
    <col min="5669" max="5669" width="15.25" style="18" bestFit="1" customWidth="1"/>
    <col min="5670" max="5782" width="3.125" style="18" customWidth="1"/>
    <col min="5783" max="5881" width="9" style="18"/>
    <col min="5882" max="5893" width="3.125" style="18" customWidth="1"/>
    <col min="5894" max="5894" width="17.75" style="18" customWidth="1"/>
    <col min="5895" max="5911" width="3.125" style="18" customWidth="1"/>
    <col min="5912" max="5912" width="2" style="18" customWidth="1"/>
    <col min="5913" max="5913" width="3.125" style="18" customWidth="1"/>
    <col min="5914" max="5918" width="4.25" style="18" customWidth="1"/>
    <col min="5919" max="5920" width="3.125" style="18" customWidth="1"/>
    <col min="5921" max="5921" width="19.625" style="18" customWidth="1"/>
    <col min="5922" max="5922" width="21.375" style="18" customWidth="1"/>
    <col min="5923" max="5923" width="17.25" style="18" customWidth="1"/>
    <col min="5924" max="5924" width="18.5" style="18" customWidth="1"/>
    <col min="5925" max="5925" width="15.25" style="18" bestFit="1" customWidth="1"/>
    <col min="5926" max="6038" width="3.125" style="18" customWidth="1"/>
    <col min="6039" max="6137" width="9" style="18"/>
    <col min="6138" max="6149" width="3.125" style="18" customWidth="1"/>
    <col min="6150" max="6150" width="17.75" style="18" customWidth="1"/>
    <col min="6151" max="6167" width="3.125" style="18" customWidth="1"/>
    <col min="6168" max="6168" width="2" style="18" customWidth="1"/>
    <col min="6169" max="6169" width="3.125" style="18" customWidth="1"/>
    <col min="6170" max="6174" width="4.25" style="18" customWidth="1"/>
    <col min="6175" max="6176" width="3.125" style="18" customWidth="1"/>
    <col min="6177" max="6177" width="19.625" style="18" customWidth="1"/>
    <col min="6178" max="6178" width="21.375" style="18" customWidth="1"/>
    <col min="6179" max="6179" width="17.25" style="18" customWidth="1"/>
    <col min="6180" max="6180" width="18.5" style="18" customWidth="1"/>
    <col min="6181" max="6181" width="15.25" style="18" bestFit="1" customWidth="1"/>
    <col min="6182" max="6294" width="3.125" style="18" customWidth="1"/>
    <col min="6295" max="6393" width="9" style="18"/>
    <col min="6394" max="6405" width="3.125" style="18" customWidth="1"/>
    <col min="6406" max="6406" width="17.75" style="18" customWidth="1"/>
    <col min="6407" max="6423" width="3.125" style="18" customWidth="1"/>
    <col min="6424" max="6424" width="2" style="18" customWidth="1"/>
    <col min="6425" max="6425" width="3.125" style="18" customWidth="1"/>
    <col min="6426" max="6430" width="4.25" style="18" customWidth="1"/>
    <col min="6431" max="6432" width="3.125" style="18" customWidth="1"/>
    <col min="6433" max="6433" width="19.625" style="18" customWidth="1"/>
    <col min="6434" max="6434" width="21.375" style="18" customWidth="1"/>
    <col min="6435" max="6435" width="17.25" style="18" customWidth="1"/>
    <col min="6436" max="6436" width="18.5" style="18" customWidth="1"/>
    <col min="6437" max="6437" width="15.25" style="18" bestFit="1" customWidth="1"/>
    <col min="6438" max="6550" width="3.125" style="18" customWidth="1"/>
    <col min="6551" max="6649" width="9" style="18"/>
    <col min="6650" max="6661" width="3.125" style="18" customWidth="1"/>
    <col min="6662" max="6662" width="17.75" style="18" customWidth="1"/>
    <col min="6663" max="6679" width="3.125" style="18" customWidth="1"/>
    <col min="6680" max="6680" width="2" style="18" customWidth="1"/>
    <col min="6681" max="6681" width="3.125" style="18" customWidth="1"/>
    <col min="6682" max="6686" width="4.25" style="18" customWidth="1"/>
    <col min="6687" max="6688" width="3.125" style="18" customWidth="1"/>
    <col min="6689" max="6689" width="19.625" style="18" customWidth="1"/>
    <col min="6690" max="6690" width="21.375" style="18" customWidth="1"/>
    <col min="6691" max="6691" width="17.25" style="18" customWidth="1"/>
    <col min="6692" max="6692" width="18.5" style="18" customWidth="1"/>
    <col min="6693" max="6693" width="15.25" style="18" bestFit="1" customWidth="1"/>
    <col min="6694" max="6806" width="3.125" style="18" customWidth="1"/>
    <col min="6807" max="6905" width="9" style="18"/>
    <col min="6906" max="6917" width="3.125" style="18" customWidth="1"/>
    <col min="6918" max="6918" width="17.75" style="18" customWidth="1"/>
    <col min="6919" max="6935" width="3.125" style="18" customWidth="1"/>
    <col min="6936" max="6936" width="2" style="18" customWidth="1"/>
    <col min="6937" max="6937" width="3.125" style="18" customWidth="1"/>
    <col min="6938" max="6942" width="4.25" style="18" customWidth="1"/>
    <col min="6943" max="6944" width="3.125" style="18" customWidth="1"/>
    <col min="6945" max="6945" width="19.625" style="18" customWidth="1"/>
    <col min="6946" max="6946" width="21.375" style="18" customWidth="1"/>
    <col min="6947" max="6947" width="17.25" style="18" customWidth="1"/>
    <col min="6948" max="6948" width="18.5" style="18" customWidth="1"/>
    <col min="6949" max="6949" width="15.25" style="18" bestFit="1" customWidth="1"/>
    <col min="6950" max="7062" width="3.125" style="18" customWidth="1"/>
    <col min="7063" max="7161" width="9" style="18"/>
    <col min="7162" max="7173" width="3.125" style="18" customWidth="1"/>
    <col min="7174" max="7174" width="17.75" style="18" customWidth="1"/>
    <col min="7175" max="7191" width="3.125" style="18" customWidth="1"/>
    <col min="7192" max="7192" width="2" style="18" customWidth="1"/>
    <col min="7193" max="7193" width="3.125" style="18" customWidth="1"/>
    <col min="7194" max="7198" width="4.25" style="18" customWidth="1"/>
    <col min="7199" max="7200" width="3.125" style="18" customWidth="1"/>
    <col min="7201" max="7201" width="19.625" style="18" customWidth="1"/>
    <col min="7202" max="7202" width="21.375" style="18" customWidth="1"/>
    <col min="7203" max="7203" width="17.25" style="18" customWidth="1"/>
    <col min="7204" max="7204" width="18.5" style="18" customWidth="1"/>
    <col min="7205" max="7205" width="15.25" style="18" bestFit="1" customWidth="1"/>
    <col min="7206" max="7318" width="3.125" style="18" customWidth="1"/>
    <col min="7319" max="7417" width="9" style="18"/>
    <col min="7418" max="7429" width="3.125" style="18" customWidth="1"/>
    <col min="7430" max="7430" width="17.75" style="18" customWidth="1"/>
    <col min="7431" max="7447" width="3.125" style="18" customWidth="1"/>
    <col min="7448" max="7448" width="2" style="18" customWidth="1"/>
    <col min="7449" max="7449" width="3.125" style="18" customWidth="1"/>
    <col min="7450" max="7454" width="4.25" style="18" customWidth="1"/>
    <col min="7455" max="7456" width="3.125" style="18" customWidth="1"/>
    <col min="7457" max="7457" width="19.625" style="18" customWidth="1"/>
    <col min="7458" max="7458" width="21.375" style="18" customWidth="1"/>
    <col min="7459" max="7459" width="17.25" style="18" customWidth="1"/>
    <col min="7460" max="7460" width="18.5" style="18" customWidth="1"/>
    <col min="7461" max="7461" width="15.25" style="18" bestFit="1" customWidth="1"/>
    <col min="7462" max="7574" width="3.125" style="18" customWidth="1"/>
    <col min="7575" max="7673" width="9" style="18"/>
    <col min="7674" max="7685" width="3.125" style="18" customWidth="1"/>
    <col min="7686" max="7686" width="17.75" style="18" customWidth="1"/>
    <col min="7687" max="7703" width="3.125" style="18" customWidth="1"/>
    <col min="7704" max="7704" width="2" style="18" customWidth="1"/>
    <col min="7705" max="7705" width="3.125" style="18" customWidth="1"/>
    <col min="7706" max="7710" width="4.25" style="18" customWidth="1"/>
    <col min="7711" max="7712" width="3.125" style="18" customWidth="1"/>
    <col min="7713" max="7713" width="19.625" style="18" customWidth="1"/>
    <col min="7714" max="7714" width="21.375" style="18" customWidth="1"/>
    <col min="7715" max="7715" width="17.25" style="18" customWidth="1"/>
    <col min="7716" max="7716" width="18.5" style="18" customWidth="1"/>
    <col min="7717" max="7717" width="15.25" style="18" bestFit="1" customWidth="1"/>
    <col min="7718" max="7830" width="3.125" style="18" customWidth="1"/>
    <col min="7831" max="7929" width="9" style="18"/>
    <col min="7930" max="7941" width="3.125" style="18" customWidth="1"/>
    <col min="7942" max="7942" width="17.75" style="18" customWidth="1"/>
    <col min="7943" max="7959" width="3.125" style="18" customWidth="1"/>
    <col min="7960" max="7960" width="2" style="18" customWidth="1"/>
    <col min="7961" max="7961" width="3.125" style="18" customWidth="1"/>
    <col min="7962" max="7966" width="4.25" style="18" customWidth="1"/>
    <col min="7967" max="7968" width="3.125" style="18" customWidth="1"/>
    <col min="7969" max="7969" width="19.625" style="18" customWidth="1"/>
    <col min="7970" max="7970" width="21.375" style="18" customWidth="1"/>
    <col min="7971" max="7971" width="17.25" style="18" customWidth="1"/>
    <col min="7972" max="7972" width="18.5" style="18" customWidth="1"/>
    <col min="7973" max="7973" width="15.25" style="18" bestFit="1" customWidth="1"/>
    <col min="7974" max="8086" width="3.125" style="18" customWidth="1"/>
    <col min="8087" max="8185" width="9" style="18"/>
    <col min="8186" max="8197" width="3.125" style="18" customWidth="1"/>
    <col min="8198" max="8198" width="17.75" style="18" customWidth="1"/>
    <col min="8199" max="8215" width="3.125" style="18" customWidth="1"/>
    <col min="8216" max="8216" width="2" style="18" customWidth="1"/>
    <col min="8217" max="8217" width="3.125" style="18" customWidth="1"/>
    <col min="8218" max="8222" width="4.25" style="18" customWidth="1"/>
    <col min="8223" max="8224" width="3.125" style="18" customWidth="1"/>
    <col min="8225" max="8225" width="19.625" style="18" customWidth="1"/>
    <col min="8226" max="8226" width="21.375" style="18" customWidth="1"/>
    <col min="8227" max="8227" width="17.25" style="18" customWidth="1"/>
    <col min="8228" max="8228" width="18.5" style="18" customWidth="1"/>
    <col min="8229" max="8229" width="15.25" style="18" bestFit="1" customWidth="1"/>
    <col min="8230" max="8342" width="3.125" style="18" customWidth="1"/>
    <col min="8343" max="8441" width="9" style="18"/>
    <col min="8442" max="8453" width="3.125" style="18" customWidth="1"/>
    <col min="8454" max="8454" width="17.75" style="18" customWidth="1"/>
    <col min="8455" max="8471" width="3.125" style="18" customWidth="1"/>
    <col min="8472" max="8472" width="2" style="18" customWidth="1"/>
    <col min="8473" max="8473" width="3.125" style="18" customWidth="1"/>
    <col min="8474" max="8478" width="4.25" style="18" customWidth="1"/>
    <col min="8479" max="8480" width="3.125" style="18" customWidth="1"/>
    <col min="8481" max="8481" width="19.625" style="18" customWidth="1"/>
    <col min="8482" max="8482" width="21.375" style="18" customWidth="1"/>
    <col min="8483" max="8483" width="17.25" style="18" customWidth="1"/>
    <col min="8484" max="8484" width="18.5" style="18" customWidth="1"/>
    <col min="8485" max="8485" width="15.25" style="18" bestFit="1" customWidth="1"/>
    <col min="8486" max="8598" width="3.125" style="18" customWidth="1"/>
    <col min="8599" max="8697" width="9" style="18"/>
    <col min="8698" max="8709" width="3.125" style="18" customWidth="1"/>
    <col min="8710" max="8710" width="17.75" style="18" customWidth="1"/>
    <col min="8711" max="8727" width="3.125" style="18" customWidth="1"/>
    <col min="8728" max="8728" width="2" style="18" customWidth="1"/>
    <col min="8729" max="8729" width="3.125" style="18" customWidth="1"/>
    <col min="8730" max="8734" width="4.25" style="18" customWidth="1"/>
    <col min="8735" max="8736" width="3.125" style="18" customWidth="1"/>
    <col min="8737" max="8737" width="19.625" style="18" customWidth="1"/>
    <col min="8738" max="8738" width="21.375" style="18" customWidth="1"/>
    <col min="8739" max="8739" width="17.25" style="18" customWidth="1"/>
    <col min="8740" max="8740" width="18.5" style="18" customWidth="1"/>
    <col min="8741" max="8741" width="15.25" style="18" bestFit="1" customWidth="1"/>
    <col min="8742" max="8854" width="3.125" style="18" customWidth="1"/>
    <col min="8855" max="8953" width="9" style="18"/>
    <col min="8954" max="8965" width="3.125" style="18" customWidth="1"/>
    <col min="8966" max="8966" width="17.75" style="18" customWidth="1"/>
    <col min="8967" max="8983" width="3.125" style="18" customWidth="1"/>
    <col min="8984" max="8984" width="2" style="18" customWidth="1"/>
    <col min="8985" max="8985" width="3.125" style="18" customWidth="1"/>
    <col min="8986" max="8990" width="4.25" style="18" customWidth="1"/>
    <col min="8991" max="8992" width="3.125" style="18" customWidth="1"/>
    <col min="8993" max="8993" width="19.625" style="18" customWidth="1"/>
    <col min="8994" max="8994" width="21.375" style="18" customWidth="1"/>
    <col min="8995" max="8995" width="17.25" style="18" customWidth="1"/>
    <col min="8996" max="8996" width="18.5" style="18" customWidth="1"/>
    <col min="8997" max="8997" width="15.25" style="18" bestFit="1" customWidth="1"/>
    <col min="8998" max="9110" width="3.125" style="18" customWidth="1"/>
    <col min="9111" max="9209" width="9" style="18"/>
    <col min="9210" max="9221" width="3.125" style="18" customWidth="1"/>
    <col min="9222" max="9222" width="17.75" style="18" customWidth="1"/>
    <col min="9223" max="9239" width="3.125" style="18" customWidth="1"/>
    <col min="9240" max="9240" width="2" style="18" customWidth="1"/>
    <col min="9241" max="9241" width="3.125" style="18" customWidth="1"/>
    <col min="9242" max="9246" width="4.25" style="18" customWidth="1"/>
    <col min="9247" max="9248" width="3.125" style="18" customWidth="1"/>
    <col min="9249" max="9249" width="19.625" style="18" customWidth="1"/>
    <col min="9250" max="9250" width="21.375" style="18" customWidth="1"/>
    <col min="9251" max="9251" width="17.25" style="18" customWidth="1"/>
    <col min="9252" max="9252" width="18.5" style="18" customWidth="1"/>
    <col min="9253" max="9253" width="15.25" style="18" bestFit="1" customWidth="1"/>
    <col min="9254" max="9366" width="3.125" style="18" customWidth="1"/>
    <col min="9367" max="9465" width="9" style="18"/>
    <col min="9466" max="9477" width="3.125" style="18" customWidth="1"/>
    <col min="9478" max="9478" width="17.75" style="18" customWidth="1"/>
    <col min="9479" max="9495" width="3.125" style="18" customWidth="1"/>
    <col min="9496" max="9496" width="2" style="18" customWidth="1"/>
    <col min="9497" max="9497" width="3.125" style="18" customWidth="1"/>
    <col min="9498" max="9502" width="4.25" style="18" customWidth="1"/>
    <col min="9503" max="9504" width="3.125" style="18" customWidth="1"/>
    <col min="9505" max="9505" width="19.625" style="18" customWidth="1"/>
    <col min="9506" max="9506" width="21.375" style="18" customWidth="1"/>
    <col min="9507" max="9507" width="17.25" style="18" customWidth="1"/>
    <col min="9508" max="9508" width="18.5" style="18" customWidth="1"/>
    <col min="9509" max="9509" width="15.25" style="18" bestFit="1" customWidth="1"/>
    <col min="9510" max="9622" width="3.125" style="18" customWidth="1"/>
    <col min="9623" max="9721" width="9" style="18"/>
    <col min="9722" max="9733" width="3.125" style="18" customWidth="1"/>
    <col min="9734" max="9734" width="17.75" style="18" customWidth="1"/>
    <col min="9735" max="9751" width="3.125" style="18" customWidth="1"/>
    <col min="9752" max="9752" width="2" style="18" customWidth="1"/>
    <col min="9753" max="9753" width="3.125" style="18" customWidth="1"/>
    <col min="9754" max="9758" width="4.25" style="18" customWidth="1"/>
    <col min="9759" max="9760" width="3.125" style="18" customWidth="1"/>
    <col min="9761" max="9761" width="19.625" style="18" customWidth="1"/>
    <col min="9762" max="9762" width="21.375" style="18" customWidth="1"/>
    <col min="9763" max="9763" width="17.25" style="18" customWidth="1"/>
    <col min="9764" max="9764" width="18.5" style="18" customWidth="1"/>
    <col min="9765" max="9765" width="15.25" style="18" bestFit="1" customWidth="1"/>
    <col min="9766" max="9878" width="3.125" style="18" customWidth="1"/>
    <col min="9879" max="9977" width="9" style="18"/>
    <col min="9978" max="9989" width="3.125" style="18" customWidth="1"/>
    <col min="9990" max="9990" width="17.75" style="18" customWidth="1"/>
    <col min="9991" max="10007" width="3.125" style="18" customWidth="1"/>
    <col min="10008" max="10008" width="2" style="18" customWidth="1"/>
    <col min="10009" max="10009" width="3.125" style="18" customWidth="1"/>
    <col min="10010" max="10014" width="4.25" style="18" customWidth="1"/>
    <col min="10015" max="10016" width="3.125" style="18" customWidth="1"/>
    <col min="10017" max="10017" width="19.625" style="18" customWidth="1"/>
    <col min="10018" max="10018" width="21.375" style="18" customWidth="1"/>
    <col min="10019" max="10019" width="17.25" style="18" customWidth="1"/>
    <col min="10020" max="10020" width="18.5" style="18" customWidth="1"/>
    <col min="10021" max="10021" width="15.25" style="18" bestFit="1" customWidth="1"/>
    <col min="10022" max="10134" width="3.125" style="18" customWidth="1"/>
    <col min="10135" max="10233" width="9" style="18"/>
    <col min="10234" max="10245" width="3.125" style="18" customWidth="1"/>
    <col min="10246" max="10246" width="17.75" style="18" customWidth="1"/>
    <col min="10247" max="10263" width="3.125" style="18" customWidth="1"/>
    <col min="10264" max="10264" width="2" style="18" customWidth="1"/>
    <col min="10265" max="10265" width="3.125" style="18" customWidth="1"/>
    <col min="10266" max="10270" width="4.25" style="18" customWidth="1"/>
    <col min="10271" max="10272" width="3.125" style="18" customWidth="1"/>
    <col min="10273" max="10273" width="19.625" style="18" customWidth="1"/>
    <col min="10274" max="10274" width="21.375" style="18" customWidth="1"/>
    <col min="10275" max="10275" width="17.25" style="18" customWidth="1"/>
    <col min="10276" max="10276" width="18.5" style="18" customWidth="1"/>
    <col min="10277" max="10277" width="15.25" style="18" bestFit="1" customWidth="1"/>
    <col min="10278" max="10390" width="3.125" style="18" customWidth="1"/>
    <col min="10391" max="10489" width="9" style="18"/>
    <col min="10490" max="10501" width="3.125" style="18" customWidth="1"/>
    <col min="10502" max="10502" width="17.75" style="18" customWidth="1"/>
    <col min="10503" max="10519" width="3.125" style="18" customWidth="1"/>
    <col min="10520" max="10520" width="2" style="18" customWidth="1"/>
    <col min="10521" max="10521" width="3.125" style="18" customWidth="1"/>
    <col min="10522" max="10526" width="4.25" style="18" customWidth="1"/>
    <col min="10527" max="10528" width="3.125" style="18" customWidth="1"/>
    <col min="10529" max="10529" width="19.625" style="18" customWidth="1"/>
    <col min="10530" max="10530" width="21.375" style="18" customWidth="1"/>
    <col min="10531" max="10531" width="17.25" style="18" customWidth="1"/>
    <col min="10532" max="10532" width="18.5" style="18" customWidth="1"/>
    <col min="10533" max="10533" width="15.25" style="18" bestFit="1" customWidth="1"/>
    <col min="10534" max="10646" width="3.125" style="18" customWidth="1"/>
    <col min="10647" max="10745" width="9" style="18"/>
    <col min="10746" max="10757" width="3.125" style="18" customWidth="1"/>
    <col min="10758" max="10758" width="17.75" style="18" customWidth="1"/>
    <col min="10759" max="10775" width="3.125" style="18" customWidth="1"/>
    <col min="10776" max="10776" width="2" style="18" customWidth="1"/>
    <col min="10777" max="10777" width="3.125" style="18" customWidth="1"/>
    <col min="10778" max="10782" width="4.25" style="18" customWidth="1"/>
    <col min="10783" max="10784" width="3.125" style="18" customWidth="1"/>
    <col min="10785" max="10785" width="19.625" style="18" customWidth="1"/>
    <col min="10786" max="10786" width="21.375" style="18" customWidth="1"/>
    <col min="10787" max="10787" width="17.25" style="18" customWidth="1"/>
    <col min="10788" max="10788" width="18.5" style="18" customWidth="1"/>
    <col min="10789" max="10789" width="15.25" style="18" bestFit="1" customWidth="1"/>
    <col min="10790" max="10902" width="3.125" style="18" customWidth="1"/>
    <col min="10903" max="11001" width="9" style="18"/>
    <col min="11002" max="11013" width="3.125" style="18" customWidth="1"/>
    <col min="11014" max="11014" width="17.75" style="18" customWidth="1"/>
    <col min="11015" max="11031" width="3.125" style="18" customWidth="1"/>
    <col min="11032" max="11032" width="2" style="18" customWidth="1"/>
    <col min="11033" max="11033" width="3.125" style="18" customWidth="1"/>
    <col min="11034" max="11038" width="4.25" style="18" customWidth="1"/>
    <col min="11039" max="11040" width="3.125" style="18" customWidth="1"/>
    <col min="11041" max="11041" width="19.625" style="18" customWidth="1"/>
    <col min="11042" max="11042" width="21.375" style="18" customWidth="1"/>
    <col min="11043" max="11043" width="17.25" style="18" customWidth="1"/>
    <col min="11044" max="11044" width="18.5" style="18" customWidth="1"/>
    <col min="11045" max="11045" width="15.25" style="18" bestFit="1" customWidth="1"/>
    <col min="11046" max="11158" width="3.125" style="18" customWidth="1"/>
    <col min="11159" max="11257" width="9" style="18"/>
    <col min="11258" max="11269" width="3.125" style="18" customWidth="1"/>
    <col min="11270" max="11270" width="17.75" style="18" customWidth="1"/>
    <col min="11271" max="11287" width="3.125" style="18" customWidth="1"/>
    <col min="11288" max="11288" width="2" style="18" customWidth="1"/>
    <col min="11289" max="11289" width="3.125" style="18" customWidth="1"/>
    <col min="11290" max="11294" width="4.25" style="18" customWidth="1"/>
    <col min="11295" max="11296" width="3.125" style="18" customWidth="1"/>
    <col min="11297" max="11297" width="19.625" style="18" customWidth="1"/>
    <col min="11298" max="11298" width="21.375" style="18" customWidth="1"/>
    <col min="11299" max="11299" width="17.25" style="18" customWidth="1"/>
    <col min="11300" max="11300" width="18.5" style="18" customWidth="1"/>
    <col min="11301" max="11301" width="15.25" style="18" bestFit="1" customWidth="1"/>
    <col min="11302" max="11414" width="3.125" style="18" customWidth="1"/>
    <col min="11415" max="11513" width="9" style="18"/>
    <col min="11514" max="11525" width="3.125" style="18" customWidth="1"/>
    <col min="11526" max="11526" width="17.75" style="18" customWidth="1"/>
    <col min="11527" max="11543" width="3.125" style="18" customWidth="1"/>
    <col min="11544" max="11544" width="2" style="18" customWidth="1"/>
    <col min="11545" max="11545" width="3.125" style="18" customWidth="1"/>
    <col min="11546" max="11550" width="4.25" style="18" customWidth="1"/>
    <col min="11551" max="11552" width="3.125" style="18" customWidth="1"/>
    <col min="11553" max="11553" width="19.625" style="18" customWidth="1"/>
    <col min="11554" max="11554" width="21.375" style="18" customWidth="1"/>
    <col min="11555" max="11555" width="17.25" style="18" customWidth="1"/>
    <col min="11556" max="11556" width="18.5" style="18" customWidth="1"/>
    <col min="11557" max="11557" width="15.25" style="18" bestFit="1" customWidth="1"/>
    <col min="11558" max="11670" width="3.125" style="18" customWidth="1"/>
    <col min="11671" max="11769" width="9" style="18"/>
    <col min="11770" max="11781" width="3.125" style="18" customWidth="1"/>
    <col min="11782" max="11782" width="17.75" style="18" customWidth="1"/>
    <col min="11783" max="11799" width="3.125" style="18" customWidth="1"/>
    <col min="11800" max="11800" width="2" style="18" customWidth="1"/>
    <col min="11801" max="11801" width="3.125" style="18" customWidth="1"/>
    <col min="11802" max="11806" width="4.25" style="18" customWidth="1"/>
    <col min="11807" max="11808" width="3.125" style="18" customWidth="1"/>
    <col min="11809" max="11809" width="19.625" style="18" customWidth="1"/>
    <col min="11810" max="11810" width="21.375" style="18" customWidth="1"/>
    <col min="11811" max="11811" width="17.25" style="18" customWidth="1"/>
    <col min="11812" max="11812" width="18.5" style="18" customWidth="1"/>
    <col min="11813" max="11813" width="15.25" style="18" bestFit="1" customWidth="1"/>
    <col min="11814" max="11926" width="3.125" style="18" customWidth="1"/>
    <col min="11927" max="12025" width="9" style="18"/>
    <col min="12026" max="12037" width="3.125" style="18" customWidth="1"/>
    <col min="12038" max="12038" width="17.75" style="18" customWidth="1"/>
    <col min="12039" max="12055" width="3.125" style="18" customWidth="1"/>
    <col min="12056" max="12056" width="2" style="18" customWidth="1"/>
    <col min="12057" max="12057" width="3.125" style="18" customWidth="1"/>
    <col min="12058" max="12062" width="4.25" style="18" customWidth="1"/>
    <col min="12063" max="12064" width="3.125" style="18" customWidth="1"/>
    <col min="12065" max="12065" width="19.625" style="18" customWidth="1"/>
    <col min="12066" max="12066" width="21.375" style="18" customWidth="1"/>
    <col min="12067" max="12067" width="17.25" style="18" customWidth="1"/>
    <col min="12068" max="12068" width="18.5" style="18" customWidth="1"/>
    <col min="12069" max="12069" width="15.25" style="18" bestFit="1" customWidth="1"/>
    <col min="12070" max="12182" width="3.125" style="18" customWidth="1"/>
    <col min="12183" max="12281" width="9" style="18"/>
    <col min="12282" max="12293" width="3.125" style="18" customWidth="1"/>
    <col min="12294" max="12294" width="17.75" style="18" customWidth="1"/>
    <col min="12295" max="12311" width="3.125" style="18" customWidth="1"/>
    <col min="12312" max="12312" width="2" style="18" customWidth="1"/>
    <col min="12313" max="12313" width="3.125" style="18" customWidth="1"/>
    <col min="12314" max="12318" width="4.25" style="18" customWidth="1"/>
    <col min="12319" max="12320" width="3.125" style="18" customWidth="1"/>
    <col min="12321" max="12321" width="19.625" style="18" customWidth="1"/>
    <col min="12322" max="12322" width="21.375" style="18" customWidth="1"/>
    <col min="12323" max="12323" width="17.25" style="18" customWidth="1"/>
    <col min="12324" max="12324" width="18.5" style="18" customWidth="1"/>
    <col min="12325" max="12325" width="15.25" style="18" bestFit="1" customWidth="1"/>
    <col min="12326" max="12438" width="3.125" style="18" customWidth="1"/>
    <col min="12439" max="12537" width="9" style="18"/>
    <col min="12538" max="12549" width="3.125" style="18" customWidth="1"/>
    <col min="12550" max="12550" width="17.75" style="18" customWidth="1"/>
    <col min="12551" max="12567" width="3.125" style="18" customWidth="1"/>
    <col min="12568" max="12568" width="2" style="18" customWidth="1"/>
    <col min="12569" max="12569" width="3.125" style="18" customWidth="1"/>
    <col min="12570" max="12574" width="4.25" style="18" customWidth="1"/>
    <col min="12575" max="12576" width="3.125" style="18" customWidth="1"/>
    <col min="12577" max="12577" width="19.625" style="18" customWidth="1"/>
    <col min="12578" max="12578" width="21.375" style="18" customWidth="1"/>
    <col min="12579" max="12579" width="17.25" style="18" customWidth="1"/>
    <col min="12580" max="12580" width="18.5" style="18" customWidth="1"/>
    <col min="12581" max="12581" width="15.25" style="18" bestFit="1" customWidth="1"/>
    <col min="12582" max="12694" width="3.125" style="18" customWidth="1"/>
    <col min="12695" max="12793" width="9" style="18"/>
    <col min="12794" max="12805" width="3.125" style="18" customWidth="1"/>
    <col min="12806" max="12806" width="17.75" style="18" customWidth="1"/>
    <col min="12807" max="12823" width="3.125" style="18" customWidth="1"/>
    <col min="12824" max="12824" width="2" style="18" customWidth="1"/>
    <col min="12825" max="12825" width="3.125" style="18" customWidth="1"/>
    <col min="12826" max="12830" width="4.25" style="18" customWidth="1"/>
    <col min="12831" max="12832" width="3.125" style="18" customWidth="1"/>
    <col min="12833" max="12833" width="19.625" style="18" customWidth="1"/>
    <col min="12834" max="12834" width="21.375" style="18" customWidth="1"/>
    <col min="12835" max="12835" width="17.25" style="18" customWidth="1"/>
    <col min="12836" max="12836" width="18.5" style="18" customWidth="1"/>
    <col min="12837" max="12837" width="15.25" style="18" bestFit="1" customWidth="1"/>
    <col min="12838" max="12950" width="3.125" style="18" customWidth="1"/>
    <col min="12951" max="13049" width="9" style="18"/>
    <col min="13050" max="13061" width="3.125" style="18" customWidth="1"/>
    <col min="13062" max="13062" width="17.75" style="18" customWidth="1"/>
    <col min="13063" max="13079" width="3.125" style="18" customWidth="1"/>
    <col min="13080" max="13080" width="2" style="18" customWidth="1"/>
    <col min="13081" max="13081" width="3.125" style="18" customWidth="1"/>
    <col min="13082" max="13086" width="4.25" style="18" customWidth="1"/>
    <col min="13087" max="13088" width="3.125" style="18" customWidth="1"/>
    <col min="13089" max="13089" width="19.625" style="18" customWidth="1"/>
    <col min="13090" max="13090" width="21.375" style="18" customWidth="1"/>
    <col min="13091" max="13091" width="17.25" style="18" customWidth="1"/>
    <col min="13092" max="13092" width="18.5" style="18" customWidth="1"/>
    <col min="13093" max="13093" width="15.25" style="18" bestFit="1" customWidth="1"/>
    <col min="13094" max="13206" width="3.125" style="18" customWidth="1"/>
    <col min="13207" max="13305" width="9" style="18"/>
    <col min="13306" max="13317" width="3.125" style="18" customWidth="1"/>
    <col min="13318" max="13318" width="17.75" style="18" customWidth="1"/>
    <col min="13319" max="13335" width="3.125" style="18" customWidth="1"/>
    <col min="13336" max="13336" width="2" style="18" customWidth="1"/>
    <col min="13337" max="13337" width="3.125" style="18" customWidth="1"/>
    <col min="13338" max="13342" width="4.25" style="18" customWidth="1"/>
    <col min="13343" max="13344" width="3.125" style="18" customWidth="1"/>
    <col min="13345" max="13345" width="19.625" style="18" customWidth="1"/>
    <col min="13346" max="13346" width="21.375" style="18" customWidth="1"/>
    <col min="13347" max="13347" width="17.25" style="18" customWidth="1"/>
    <col min="13348" max="13348" width="18.5" style="18" customWidth="1"/>
    <col min="13349" max="13349" width="15.25" style="18" bestFit="1" customWidth="1"/>
    <col min="13350" max="13462" width="3.125" style="18" customWidth="1"/>
    <col min="13463" max="13561" width="9" style="18"/>
    <col min="13562" max="13573" width="3.125" style="18" customWidth="1"/>
    <col min="13574" max="13574" width="17.75" style="18" customWidth="1"/>
    <col min="13575" max="13591" width="3.125" style="18" customWidth="1"/>
    <col min="13592" max="13592" width="2" style="18" customWidth="1"/>
    <col min="13593" max="13593" width="3.125" style="18" customWidth="1"/>
    <col min="13594" max="13598" width="4.25" style="18" customWidth="1"/>
    <col min="13599" max="13600" width="3.125" style="18" customWidth="1"/>
    <col min="13601" max="13601" width="19.625" style="18" customWidth="1"/>
    <col min="13602" max="13602" width="21.375" style="18" customWidth="1"/>
    <col min="13603" max="13603" width="17.25" style="18" customWidth="1"/>
    <col min="13604" max="13604" width="18.5" style="18" customWidth="1"/>
    <col min="13605" max="13605" width="15.25" style="18" bestFit="1" customWidth="1"/>
    <col min="13606" max="13718" width="3.125" style="18" customWidth="1"/>
    <col min="13719" max="13817" width="9" style="18"/>
    <col min="13818" max="13829" width="3.125" style="18" customWidth="1"/>
    <col min="13830" max="13830" width="17.75" style="18" customWidth="1"/>
    <col min="13831" max="13847" width="3.125" style="18" customWidth="1"/>
    <col min="13848" max="13848" width="2" style="18" customWidth="1"/>
    <col min="13849" max="13849" width="3.125" style="18" customWidth="1"/>
    <col min="13850" max="13854" width="4.25" style="18" customWidth="1"/>
    <col min="13855" max="13856" width="3.125" style="18" customWidth="1"/>
    <col min="13857" max="13857" width="19.625" style="18" customWidth="1"/>
    <col min="13858" max="13858" width="21.375" style="18" customWidth="1"/>
    <col min="13859" max="13859" width="17.25" style="18" customWidth="1"/>
    <col min="13860" max="13860" width="18.5" style="18" customWidth="1"/>
    <col min="13861" max="13861" width="15.25" style="18" bestFit="1" customWidth="1"/>
    <col min="13862" max="13974" width="3.125" style="18" customWidth="1"/>
    <col min="13975" max="14073" width="9" style="18"/>
    <col min="14074" max="14085" width="3.125" style="18" customWidth="1"/>
    <col min="14086" max="14086" width="17.75" style="18" customWidth="1"/>
    <col min="14087" max="14103" width="3.125" style="18" customWidth="1"/>
    <col min="14104" max="14104" width="2" style="18" customWidth="1"/>
    <col min="14105" max="14105" width="3.125" style="18" customWidth="1"/>
    <col min="14106" max="14110" width="4.25" style="18" customWidth="1"/>
    <col min="14111" max="14112" width="3.125" style="18" customWidth="1"/>
    <col min="14113" max="14113" width="19.625" style="18" customWidth="1"/>
    <col min="14114" max="14114" width="21.375" style="18" customWidth="1"/>
    <col min="14115" max="14115" width="17.25" style="18" customWidth="1"/>
    <col min="14116" max="14116" width="18.5" style="18" customWidth="1"/>
    <col min="14117" max="14117" width="15.25" style="18" bestFit="1" customWidth="1"/>
    <col min="14118" max="14230" width="3.125" style="18" customWidth="1"/>
    <col min="14231" max="14329" width="9" style="18"/>
    <col min="14330" max="14341" width="3.125" style="18" customWidth="1"/>
    <col min="14342" max="14342" width="17.75" style="18" customWidth="1"/>
    <col min="14343" max="14359" width="3.125" style="18" customWidth="1"/>
    <col min="14360" max="14360" width="2" style="18" customWidth="1"/>
    <col min="14361" max="14361" width="3.125" style="18" customWidth="1"/>
    <col min="14362" max="14366" width="4.25" style="18" customWidth="1"/>
    <col min="14367" max="14368" width="3.125" style="18" customWidth="1"/>
    <col min="14369" max="14369" width="19.625" style="18" customWidth="1"/>
    <col min="14370" max="14370" width="21.375" style="18" customWidth="1"/>
    <col min="14371" max="14371" width="17.25" style="18" customWidth="1"/>
    <col min="14372" max="14372" width="18.5" style="18" customWidth="1"/>
    <col min="14373" max="14373" width="15.25" style="18" bestFit="1" customWidth="1"/>
    <col min="14374" max="14486" width="3.125" style="18" customWidth="1"/>
    <col min="14487" max="14585" width="9" style="18"/>
    <col min="14586" max="14597" width="3.125" style="18" customWidth="1"/>
    <col min="14598" max="14598" width="17.75" style="18" customWidth="1"/>
    <col min="14599" max="14615" width="3.125" style="18" customWidth="1"/>
    <col min="14616" max="14616" width="2" style="18" customWidth="1"/>
    <col min="14617" max="14617" width="3.125" style="18" customWidth="1"/>
    <col min="14618" max="14622" width="4.25" style="18" customWidth="1"/>
    <col min="14623" max="14624" width="3.125" style="18" customWidth="1"/>
    <col min="14625" max="14625" width="19.625" style="18" customWidth="1"/>
    <col min="14626" max="14626" width="21.375" style="18" customWidth="1"/>
    <col min="14627" max="14627" width="17.25" style="18" customWidth="1"/>
    <col min="14628" max="14628" width="18.5" style="18" customWidth="1"/>
    <col min="14629" max="14629" width="15.25" style="18" bestFit="1" customWidth="1"/>
    <col min="14630" max="14742" width="3.125" style="18" customWidth="1"/>
    <col min="14743" max="14841" width="9" style="18"/>
    <col min="14842" max="14853" width="3.125" style="18" customWidth="1"/>
    <col min="14854" max="14854" width="17.75" style="18" customWidth="1"/>
    <col min="14855" max="14871" width="3.125" style="18" customWidth="1"/>
    <col min="14872" max="14872" width="2" style="18" customWidth="1"/>
    <col min="14873" max="14873" width="3.125" style="18" customWidth="1"/>
    <col min="14874" max="14878" width="4.25" style="18" customWidth="1"/>
    <col min="14879" max="14880" width="3.125" style="18" customWidth="1"/>
    <col min="14881" max="14881" width="19.625" style="18" customWidth="1"/>
    <col min="14882" max="14882" width="21.375" style="18" customWidth="1"/>
    <col min="14883" max="14883" width="17.25" style="18" customWidth="1"/>
    <col min="14884" max="14884" width="18.5" style="18" customWidth="1"/>
    <col min="14885" max="14885" width="15.25" style="18" bestFit="1" customWidth="1"/>
    <col min="14886" max="14998" width="3.125" style="18" customWidth="1"/>
    <col min="14999" max="15097" width="9" style="18"/>
    <col min="15098" max="15109" width="3.125" style="18" customWidth="1"/>
    <col min="15110" max="15110" width="17.75" style="18" customWidth="1"/>
    <col min="15111" max="15127" width="3.125" style="18" customWidth="1"/>
    <col min="15128" max="15128" width="2" style="18" customWidth="1"/>
    <col min="15129" max="15129" width="3.125" style="18" customWidth="1"/>
    <col min="15130" max="15134" width="4.25" style="18" customWidth="1"/>
    <col min="15135" max="15136" width="3.125" style="18" customWidth="1"/>
    <col min="15137" max="15137" width="19.625" style="18" customWidth="1"/>
    <col min="15138" max="15138" width="21.375" style="18" customWidth="1"/>
    <col min="15139" max="15139" width="17.25" style="18" customWidth="1"/>
    <col min="15140" max="15140" width="18.5" style="18" customWidth="1"/>
    <col min="15141" max="15141" width="15.25" style="18" bestFit="1" customWidth="1"/>
    <col min="15142" max="15254" width="3.125" style="18" customWidth="1"/>
    <col min="15255" max="15353" width="9" style="18"/>
    <col min="15354" max="15365" width="3.125" style="18" customWidth="1"/>
    <col min="15366" max="15366" width="17.75" style="18" customWidth="1"/>
    <col min="15367" max="15383" width="3.125" style="18" customWidth="1"/>
    <col min="15384" max="15384" width="2" style="18" customWidth="1"/>
    <col min="15385" max="15385" width="3.125" style="18" customWidth="1"/>
    <col min="15386" max="15390" width="4.25" style="18" customWidth="1"/>
    <col min="15391" max="15392" width="3.125" style="18" customWidth="1"/>
    <col min="15393" max="15393" width="19.625" style="18" customWidth="1"/>
    <col min="15394" max="15394" width="21.375" style="18" customWidth="1"/>
    <col min="15395" max="15395" width="17.25" style="18" customWidth="1"/>
    <col min="15396" max="15396" width="18.5" style="18" customWidth="1"/>
    <col min="15397" max="15397" width="15.25" style="18" bestFit="1" customWidth="1"/>
    <col min="15398" max="15510" width="3.125" style="18" customWidth="1"/>
    <col min="15511" max="15609" width="9" style="18"/>
    <col min="15610" max="15621" width="3.125" style="18" customWidth="1"/>
    <col min="15622" max="15622" width="17.75" style="18" customWidth="1"/>
    <col min="15623" max="15639" width="3.125" style="18" customWidth="1"/>
    <col min="15640" max="15640" width="2" style="18" customWidth="1"/>
    <col min="15641" max="15641" width="3.125" style="18" customWidth="1"/>
    <col min="15642" max="15646" width="4.25" style="18" customWidth="1"/>
    <col min="15647" max="15648" width="3.125" style="18" customWidth="1"/>
    <col min="15649" max="15649" width="19.625" style="18" customWidth="1"/>
    <col min="15650" max="15650" width="21.375" style="18" customWidth="1"/>
    <col min="15651" max="15651" width="17.25" style="18" customWidth="1"/>
    <col min="15652" max="15652" width="18.5" style="18" customWidth="1"/>
    <col min="15653" max="15653" width="15.25" style="18" bestFit="1" customWidth="1"/>
    <col min="15654" max="15766" width="3.125" style="18" customWidth="1"/>
    <col min="15767" max="15865" width="9" style="18"/>
    <col min="15866" max="15877" width="3.125" style="18" customWidth="1"/>
    <col min="15878" max="15878" width="17.75" style="18" customWidth="1"/>
    <col min="15879" max="15895" width="3.125" style="18" customWidth="1"/>
    <col min="15896" max="15896" width="2" style="18" customWidth="1"/>
    <col min="15897" max="15897" width="3.125" style="18" customWidth="1"/>
    <col min="15898" max="15902" width="4.25" style="18" customWidth="1"/>
    <col min="15903" max="15904" width="3.125" style="18" customWidth="1"/>
    <col min="15905" max="15905" width="19.625" style="18" customWidth="1"/>
    <col min="15906" max="15906" width="21.375" style="18" customWidth="1"/>
    <col min="15907" max="15907" width="17.25" style="18" customWidth="1"/>
    <col min="15908" max="15908" width="18.5" style="18" customWidth="1"/>
    <col min="15909" max="15909" width="15.25" style="18" bestFit="1" customWidth="1"/>
    <col min="15910" max="16022" width="3.125" style="18" customWidth="1"/>
    <col min="16023" max="16121" width="9" style="18"/>
    <col min="16122" max="16133" width="3.125" style="18" customWidth="1"/>
    <col min="16134" max="16134" width="17.75" style="18" customWidth="1"/>
    <col min="16135" max="16151" width="3.125" style="18" customWidth="1"/>
    <col min="16152" max="16152" width="2" style="18" customWidth="1"/>
    <col min="16153" max="16153" width="3.125" style="18" customWidth="1"/>
    <col min="16154" max="16158" width="4.25" style="18" customWidth="1"/>
    <col min="16159" max="16160" width="3.125" style="18" customWidth="1"/>
    <col min="16161" max="16161" width="19.625" style="18" customWidth="1"/>
    <col min="16162" max="16162" width="21.375" style="18" customWidth="1"/>
    <col min="16163" max="16163" width="17.25" style="18" customWidth="1"/>
    <col min="16164" max="16164" width="18.5" style="18" customWidth="1"/>
    <col min="16165" max="16165" width="15.25" style="18" bestFit="1" customWidth="1"/>
    <col min="16166" max="16278" width="3.125" style="18" customWidth="1"/>
    <col min="16279" max="16384" width="9" style="18"/>
  </cols>
  <sheetData>
    <row r="1" spans="1:44" x14ac:dyDescent="0.15">
      <c r="B1" s="17" t="s">
        <v>1159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 t="s">
        <v>1160</v>
      </c>
    </row>
    <row r="2" spans="1:44" x14ac:dyDescent="0.15">
      <c r="B2" s="17" t="s">
        <v>1161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9">
        <v>6</v>
      </c>
    </row>
    <row r="3" spans="1:44" ht="24.95" customHeight="1" x14ac:dyDescent="0.15"/>
    <row r="4" spans="1:44" ht="18" customHeight="1" thickBot="1" x14ac:dyDescent="0.2">
      <c r="B4" s="141" t="str">
        <f>공종별집계표!A2</f>
        <v>[ 홍성의료원 2차 리모델링공사-소방 ]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R4" s="142" t="s">
        <v>1162</v>
      </c>
      <c r="S4" s="142"/>
      <c r="T4" s="143" t="str">
        <f>NUMBERSTRING(AG4,1)</f>
        <v>육억팔천육백육십팔만구천구백육십</v>
      </c>
      <c r="U4" s="143"/>
      <c r="V4" s="143"/>
      <c r="W4" s="143"/>
      <c r="X4" s="143"/>
      <c r="Y4" s="143"/>
      <c r="Z4" s="143"/>
      <c r="AA4" s="143"/>
      <c r="AB4" s="143"/>
      <c r="AC4" s="144" t="s">
        <v>1163</v>
      </c>
      <c r="AD4" s="144"/>
      <c r="AE4" s="20" t="s">
        <v>1164</v>
      </c>
      <c r="AF4" s="21" t="s">
        <v>1165</v>
      </c>
      <c r="AG4" s="145">
        <f>M37</f>
        <v>686689960</v>
      </c>
      <c r="AH4" s="145"/>
      <c r="AI4" s="145"/>
      <c r="AJ4" s="145"/>
      <c r="AK4" s="145"/>
      <c r="AL4" s="22" t="s">
        <v>1166</v>
      </c>
      <c r="AM4" s="22"/>
    </row>
    <row r="5" spans="1:44" ht="18" customHeight="1" thickTop="1" x14ac:dyDescent="0.15">
      <c r="A5" s="17" t="s">
        <v>1167</v>
      </c>
      <c r="B5" s="146" t="s">
        <v>1168</v>
      </c>
      <c r="C5" s="147"/>
      <c r="D5" s="147" t="s">
        <v>1169</v>
      </c>
      <c r="E5" s="147"/>
      <c r="F5" s="147"/>
      <c r="G5" s="147"/>
      <c r="H5" s="147"/>
      <c r="I5" s="147"/>
      <c r="J5" s="147"/>
      <c r="K5" s="147"/>
      <c r="L5" s="147"/>
      <c r="M5" s="23" t="s">
        <v>1209</v>
      </c>
      <c r="N5" s="147" t="s">
        <v>1170</v>
      </c>
      <c r="O5" s="147"/>
      <c r="P5" s="147"/>
      <c r="Q5" s="147"/>
      <c r="R5" s="147"/>
      <c r="S5" s="147"/>
      <c r="T5" s="147"/>
      <c r="U5" s="147"/>
      <c r="V5" s="147"/>
      <c r="W5" s="147"/>
      <c r="X5" s="147" t="s">
        <v>1171</v>
      </c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8"/>
      <c r="AM5" s="24"/>
    </row>
    <row r="6" spans="1:44" ht="15" customHeight="1" x14ac:dyDescent="0.15">
      <c r="A6" s="19" t="s">
        <v>1172</v>
      </c>
      <c r="B6" s="101" t="s">
        <v>1173</v>
      </c>
      <c r="C6" s="102"/>
      <c r="D6" s="102" t="s">
        <v>1174</v>
      </c>
      <c r="E6" s="102"/>
      <c r="F6" s="138" t="s">
        <v>1175</v>
      </c>
      <c r="G6" s="139"/>
      <c r="H6" s="139"/>
      <c r="I6" s="139"/>
      <c r="J6" s="139"/>
      <c r="K6" s="139"/>
      <c r="L6" s="140"/>
      <c r="M6" s="25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6"/>
      <c r="AM6" s="26"/>
    </row>
    <row r="7" spans="1:44" ht="15" customHeight="1" x14ac:dyDescent="0.15">
      <c r="B7" s="101"/>
      <c r="C7" s="102"/>
      <c r="D7" s="102"/>
      <c r="E7" s="102"/>
      <c r="F7" s="113" t="s">
        <v>1176</v>
      </c>
      <c r="G7" s="113"/>
      <c r="H7" s="113"/>
      <c r="I7" s="113"/>
      <c r="J7" s="113"/>
      <c r="K7" s="113"/>
      <c r="L7" s="113"/>
      <c r="M7" s="28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1"/>
      <c r="AM7" s="26"/>
      <c r="AN7" s="29"/>
      <c r="AO7" s="29"/>
    </row>
    <row r="8" spans="1:44" ht="15" customHeight="1" x14ac:dyDescent="0.15">
      <c r="B8" s="101"/>
      <c r="C8" s="102"/>
      <c r="D8" s="102"/>
      <c r="E8" s="102"/>
      <c r="F8" s="113" t="s">
        <v>1177</v>
      </c>
      <c r="G8" s="113"/>
      <c r="H8" s="113"/>
      <c r="I8" s="113"/>
      <c r="J8" s="113"/>
      <c r="K8" s="113"/>
      <c r="L8" s="113"/>
      <c r="M8" s="28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1"/>
      <c r="AM8" s="26"/>
    </row>
    <row r="9" spans="1:44" ht="15" customHeight="1" x14ac:dyDescent="0.15">
      <c r="B9" s="101"/>
      <c r="C9" s="102"/>
      <c r="D9" s="102"/>
      <c r="E9" s="102"/>
      <c r="F9" s="105" t="s">
        <v>1178</v>
      </c>
      <c r="G9" s="105"/>
      <c r="H9" s="105"/>
      <c r="I9" s="105"/>
      <c r="J9" s="105"/>
      <c r="K9" s="105"/>
      <c r="L9" s="105"/>
      <c r="M9" s="30"/>
      <c r="N9" s="74"/>
      <c r="O9" s="74"/>
      <c r="P9" s="74"/>
      <c r="Q9" s="74"/>
      <c r="R9" s="74"/>
      <c r="S9" s="74"/>
      <c r="T9" s="74"/>
      <c r="U9" s="74"/>
      <c r="V9" s="74"/>
      <c r="W9" s="74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7"/>
      <c r="AM9" s="26"/>
    </row>
    <row r="10" spans="1:44" ht="15" customHeight="1" x14ac:dyDescent="0.15">
      <c r="A10" s="19" t="s">
        <v>1179</v>
      </c>
      <c r="B10" s="101"/>
      <c r="C10" s="102"/>
      <c r="D10" s="102" t="s">
        <v>1180</v>
      </c>
      <c r="E10" s="102"/>
      <c r="F10" s="137" t="s">
        <v>1181</v>
      </c>
      <c r="G10" s="137"/>
      <c r="H10" s="137"/>
      <c r="I10" s="137"/>
      <c r="J10" s="137"/>
      <c r="K10" s="137"/>
      <c r="L10" s="137"/>
      <c r="M10" s="25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6"/>
      <c r="AM10" s="26"/>
    </row>
    <row r="11" spans="1:44" ht="15" customHeight="1" x14ac:dyDescent="0.15">
      <c r="B11" s="101"/>
      <c r="C11" s="102"/>
      <c r="D11" s="102"/>
      <c r="E11" s="102"/>
      <c r="F11" s="113" t="s">
        <v>1182</v>
      </c>
      <c r="G11" s="113"/>
      <c r="H11" s="113"/>
      <c r="I11" s="113"/>
      <c r="J11" s="113"/>
      <c r="K11" s="113"/>
      <c r="L11" s="113"/>
      <c r="M11" s="28"/>
      <c r="N11" s="133"/>
      <c r="O11" s="134"/>
      <c r="P11" s="134"/>
      <c r="Q11" s="134"/>
      <c r="R11" s="135"/>
      <c r="S11" s="135"/>
      <c r="T11" s="135"/>
      <c r="U11" s="135"/>
      <c r="V11" s="135"/>
      <c r="W11" s="136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1"/>
      <c r="AM11" s="26"/>
    </row>
    <row r="12" spans="1:44" ht="15" customHeight="1" x14ac:dyDescent="0.15">
      <c r="B12" s="101"/>
      <c r="C12" s="102"/>
      <c r="D12" s="102"/>
      <c r="E12" s="102"/>
      <c r="F12" s="105" t="s">
        <v>1178</v>
      </c>
      <c r="G12" s="105"/>
      <c r="H12" s="105"/>
      <c r="I12" s="105"/>
      <c r="J12" s="105"/>
      <c r="K12" s="105"/>
      <c r="L12" s="105"/>
      <c r="M12" s="30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7"/>
      <c r="AM12" s="26"/>
      <c r="AN12" s="31"/>
      <c r="AO12" s="31"/>
      <c r="AP12" s="31"/>
      <c r="AQ12" s="27"/>
      <c r="AR12" s="27"/>
    </row>
    <row r="13" spans="1:44" ht="15" customHeight="1" x14ac:dyDescent="0.15">
      <c r="A13" s="19" t="s">
        <v>1183</v>
      </c>
      <c r="B13" s="101"/>
      <c r="C13" s="102"/>
      <c r="D13" s="102" t="s">
        <v>1184</v>
      </c>
      <c r="E13" s="102"/>
      <c r="F13" s="121" t="s">
        <v>1185</v>
      </c>
      <c r="G13" s="122"/>
      <c r="H13" s="122"/>
      <c r="I13" s="122"/>
      <c r="J13" s="122"/>
      <c r="K13" s="122"/>
      <c r="L13" s="123"/>
      <c r="M13" s="25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6"/>
      <c r="AM13" s="26"/>
      <c r="AN13" s="128"/>
      <c r="AO13" s="128"/>
      <c r="AP13" s="128"/>
      <c r="AQ13" s="27"/>
      <c r="AR13" s="27"/>
    </row>
    <row r="14" spans="1:44" ht="15" customHeight="1" x14ac:dyDescent="0.15">
      <c r="B14" s="101"/>
      <c r="C14" s="102"/>
      <c r="D14" s="102"/>
      <c r="E14" s="102"/>
      <c r="F14" s="113" t="s">
        <v>1186</v>
      </c>
      <c r="G14" s="113"/>
      <c r="H14" s="113"/>
      <c r="I14" s="113"/>
      <c r="J14" s="113"/>
      <c r="K14" s="113"/>
      <c r="L14" s="113"/>
      <c r="M14" s="28"/>
      <c r="N14" s="42"/>
      <c r="O14" s="43"/>
      <c r="P14" s="43"/>
      <c r="Q14" s="131"/>
      <c r="R14" s="131"/>
      <c r="S14" s="131"/>
      <c r="T14" s="131"/>
      <c r="U14" s="131"/>
      <c r="V14" s="131"/>
      <c r="W14" s="132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1"/>
      <c r="AM14" s="26"/>
      <c r="AN14" s="128"/>
      <c r="AO14" s="128"/>
      <c r="AP14" s="128"/>
      <c r="AQ14" s="27"/>
      <c r="AR14" s="27"/>
    </row>
    <row r="15" spans="1:44" ht="15" customHeight="1" x14ac:dyDescent="0.15">
      <c r="B15" s="101"/>
      <c r="C15" s="102"/>
      <c r="D15" s="102"/>
      <c r="E15" s="102"/>
      <c r="F15" s="115" t="s">
        <v>1187</v>
      </c>
      <c r="G15" s="116"/>
      <c r="H15" s="116"/>
      <c r="I15" s="116"/>
      <c r="J15" s="116"/>
      <c r="K15" s="116"/>
      <c r="L15" s="117"/>
      <c r="M15" s="28"/>
      <c r="N15" s="42"/>
      <c r="O15" s="43"/>
      <c r="P15" s="43"/>
      <c r="Q15" s="131"/>
      <c r="R15" s="131"/>
      <c r="S15" s="131"/>
      <c r="T15" s="131"/>
      <c r="U15" s="131"/>
      <c r="V15" s="131"/>
      <c r="W15" s="132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1"/>
      <c r="AM15" s="26"/>
      <c r="AN15" s="128"/>
      <c r="AO15" s="128"/>
      <c r="AP15" s="128"/>
      <c r="AQ15" s="27"/>
      <c r="AR15" s="27"/>
    </row>
    <row r="16" spans="1:44" ht="15" customHeight="1" x14ac:dyDescent="0.15">
      <c r="B16" s="101"/>
      <c r="C16" s="102"/>
      <c r="D16" s="102"/>
      <c r="E16" s="102"/>
      <c r="F16" s="107" t="s">
        <v>1188</v>
      </c>
      <c r="G16" s="125"/>
      <c r="H16" s="125"/>
      <c r="I16" s="125"/>
      <c r="J16" s="125"/>
      <c r="K16" s="125"/>
      <c r="L16" s="126"/>
      <c r="M16" s="28">
        <v>11941933</v>
      </c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79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120"/>
      <c r="AM16" s="26"/>
      <c r="AN16" s="128"/>
      <c r="AO16" s="128"/>
      <c r="AP16" s="128"/>
      <c r="AQ16" s="27"/>
      <c r="AR16" s="27"/>
    </row>
    <row r="17" spans="2:44" ht="15" customHeight="1" x14ac:dyDescent="0.15">
      <c r="B17" s="101"/>
      <c r="C17" s="102"/>
      <c r="D17" s="102"/>
      <c r="E17" s="102"/>
      <c r="F17" s="115" t="s">
        <v>1189</v>
      </c>
      <c r="G17" s="116"/>
      <c r="H17" s="116"/>
      <c r="I17" s="116"/>
      <c r="J17" s="116"/>
      <c r="K17" s="116"/>
      <c r="L17" s="117"/>
      <c r="M17" s="32">
        <v>10104954</v>
      </c>
      <c r="N17" s="44"/>
      <c r="O17" s="45"/>
      <c r="P17" s="45"/>
      <c r="Q17" s="45"/>
      <c r="R17" s="129"/>
      <c r="S17" s="129"/>
      <c r="T17" s="129"/>
      <c r="U17" s="129"/>
      <c r="V17" s="129"/>
      <c r="W17" s="130"/>
      <c r="X17" s="79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120"/>
      <c r="AM17" s="26"/>
      <c r="AN17" s="31"/>
      <c r="AO17" s="31"/>
      <c r="AP17" s="31"/>
      <c r="AQ17" s="27"/>
      <c r="AR17" s="27"/>
    </row>
    <row r="18" spans="2:44" ht="15" customHeight="1" x14ac:dyDescent="0.15">
      <c r="B18" s="101"/>
      <c r="C18" s="102"/>
      <c r="D18" s="102"/>
      <c r="E18" s="102"/>
      <c r="F18" s="115" t="s">
        <v>1190</v>
      </c>
      <c r="G18" s="116"/>
      <c r="H18" s="116"/>
      <c r="I18" s="116"/>
      <c r="J18" s="116"/>
      <c r="K18" s="116"/>
      <c r="L18" s="117"/>
      <c r="M18" s="32">
        <v>12827163</v>
      </c>
      <c r="N18" s="44"/>
      <c r="O18" s="45"/>
      <c r="P18" s="45"/>
      <c r="Q18" s="45"/>
      <c r="R18" s="118"/>
      <c r="S18" s="118"/>
      <c r="T18" s="118"/>
      <c r="U18" s="118"/>
      <c r="V18" s="118"/>
      <c r="W18" s="119"/>
      <c r="X18" s="79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120"/>
      <c r="AM18" s="26"/>
      <c r="AN18" s="27"/>
      <c r="AO18" s="27"/>
      <c r="AP18" s="27"/>
      <c r="AQ18" s="27"/>
      <c r="AR18" s="27"/>
    </row>
    <row r="19" spans="2:44" ht="15" customHeight="1" x14ac:dyDescent="0.15">
      <c r="B19" s="101"/>
      <c r="C19" s="102"/>
      <c r="D19" s="102"/>
      <c r="E19" s="102"/>
      <c r="F19" s="107" t="s">
        <v>1191</v>
      </c>
      <c r="G19" s="108"/>
      <c r="H19" s="108"/>
      <c r="I19" s="108"/>
      <c r="J19" s="108"/>
      <c r="K19" s="108"/>
      <c r="L19" s="109"/>
      <c r="M19" s="32">
        <v>1294444</v>
      </c>
      <c r="N19" s="44"/>
      <c r="O19" s="45"/>
      <c r="P19" s="45"/>
      <c r="Q19" s="45"/>
      <c r="R19" s="118"/>
      <c r="S19" s="118"/>
      <c r="T19" s="118"/>
      <c r="U19" s="118"/>
      <c r="V19" s="118"/>
      <c r="W19" s="119"/>
      <c r="X19" s="79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120"/>
      <c r="AM19" s="26"/>
      <c r="AN19" s="27"/>
      <c r="AO19" s="27"/>
      <c r="AP19" s="27"/>
      <c r="AQ19" s="27"/>
      <c r="AR19" s="27"/>
    </row>
    <row r="20" spans="2:44" ht="15" customHeight="1" x14ac:dyDescent="0.15">
      <c r="B20" s="101"/>
      <c r="C20" s="102"/>
      <c r="D20" s="102"/>
      <c r="E20" s="102"/>
      <c r="F20" s="113" t="s">
        <v>1192</v>
      </c>
      <c r="G20" s="113"/>
      <c r="H20" s="113"/>
      <c r="I20" s="113"/>
      <c r="J20" s="113"/>
      <c r="K20" s="113"/>
      <c r="L20" s="113"/>
      <c r="M20" s="28"/>
      <c r="N20" s="133"/>
      <c r="O20" s="134"/>
      <c r="P20" s="134"/>
      <c r="Q20" s="135"/>
      <c r="R20" s="135"/>
      <c r="S20" s="135"/>
      <c r="T20" s="135"/>
      <c r="U20" s="135"/>
      <c r="V20" s="135"/>
      <c r="W20" s="136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1"/>
      <c r="AM20" s="26"/>
      <c r="AN20" s="27"/>
      <c r="AO20" s="27"/>
      <c r="AP20" s="27"/>
      <c r="AQ20" s="27"/>
      <c r="AR20" s="27"/>
    </row>
    <row r="21" spans="2:44" ht="15" customHeight="1" x14ac:dyDescent="0.15">
      <c r="B21" s="101"/>
      <c r="C21" s="102"/>
      <c r="D21" s="102"/>
      <c r="E21" s="102"/>
      <c r="F21" s="113" t="s">
        <v>1193</v>
      </c>
      <c r="G21" s="113"/>
      <c r="H21" s="113"/>
      <c r="I21" s="113"/>
      <c r="J21" s="113"/>
      <c r="K21" s="113"/>
      <c r="L21" s="113"/>
      <c r="M21" s="28">
        <v>6556105</v>
      </c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1"/>
      <c r="AM21" s="26"/>
    </row>
    <row r="22" spans="2:44" ht="15" customHeight="1" x14ac:dyDescent="0.15">
      <c r="B22" s="101"/>
      <c r="C22" s="102"/>
      <c r="D22" s="102"/>
      <c r="E22" s="102"/>
      <c r="F22" s="107" t="s">
        <v>1194</v>
      </c>
      <c r="G22" s="108"/>
      <c r="H22" s="108"/>
      <c r="I22" s="108"/>
      <c r="J22" s="108"/>
      <c r="K22" s="108"/>
      <c r="L22" s="109"/>
      <c r="M22" s="28"/>
      <c r="N22" s="110"/>
      <c r="O22" s="111"/>
      <c r="P22" s="111"/>
      <c r="Q22" s="111"/>
      <c r="R22" s="111"/>
      <c r="S22" s="111"/>
      <c r="T22" s="111"/>
      <c r="U22" s="111"/>
      <c r="V22" s="111"/>
      <c r="W22" s="112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1"/>
      <c r="AM22" s="26"/>
    </row>
    <row r="23" spans="2:44" ht="15" customHeight="1" x14ac:dyDescent="0.15">
      <c r="B23" s="101"/>
      <c r="C23" s="102"/>
      <c r="D23" s="102"/>
      <c r="E23" s="102"/>
      <c r="F23" s="113" t="s">
        <v>1195</v>
      </c>
      <c r="G23" s="113"/>
      <c r="H23" s="113"/>
      <c r="I23" s="113"/>
      <c r="J23" s="113"/>
      <c r="K23" s="113"/>
      <c r="L23" s="113"/>
      <c r="M23" s="28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1"/>
      <c r="AM23" s="26"/>
    </row>
    <row r="24" spans="2:44" ht="15" customHeight="1" x14ac:dyDescent="0.15">
      <c r="B24" s="101"/>
      <c r="C24" s="102"/>
      <c r="D24" s="102"/>
      <c r="E24" s="102"/>
      <c r="F24" s="103" t="s">
        <v>1196</v>
      </c>
      <c r="G24" s="104"/>
      <c r="H24" s="104"/>
      <c r="I24" s="104"/>
      <c r="J24" s="104"/>
      <c r="K24" s="104"/>
      <c r="L24" s="104"/>
      <c r="M24" s="28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1"/>
      <c r="AM24" s="26"/>
    </row>
    <row r="25" spans="2:44" ht="15" customHeight="1" x14ac:dyDescent="0.15">
      <c r="B25" s="101"/>
      <c r="C25" s="102"/>
      <c r="D25" s="102"/>
      <c r="E25" s="102"/>
      <c r="F25" s="105" t="s">
        <v>1178</v>
      </c>
      <c r="G25" s="105"/>
      <c r="H25" s="105"/>
      <c r="I25" s="105"/>
      <c r="J25" s="105"/>
      <c r="K25" s="105"/>
      <c r="L25" s="105"/>
      <c r="M25" s="30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7"/>
      <c r="AM25" s="26"/>
    </row>
    <row r="26" spans="2:44" ht="15" customHeight="1" x14ac:dyDescent="0.15">
      <c r="B26" s="101"/>
      <c r="C26" s="102"/>
      <c r="D26" s="88" t="s">
        <v>1197</v>
      </c>
      <c r="E26" s="88"/>
      <c r="F26" s="88"/>
      <c r="G26" s="88"/>
      <c r="H26" s="88"/>
      <c r="I26" s="88"/>
      <c r="J26" s="88"/>
      <c r="K26" s="88"/>
      <c r="L26" s="88"/>
      <c r="M26" s="33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1"/>
      <c r="AM26" s="26"/>
    </row>
    <row r="27" spans="2:44" ht="15" customHeight="1" x14ac:dyDescent="0.15">
      <c r="B27" s="92" t="s">
        <v>1198</v>
      </c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34"/>
      <c r="N27" s="94"/>
      <c r="O27" s="95"/>
      <c r="P27" s="96"/>
      <c r="Q27" s="96"/>
      <c r="R27" s="96"/>
      <c r="S27" s="96"/>
      <c r="T27" s="96"/>
      <c r="U27" s="96"/>
      <c r="V27" s="96"/>
      <c r="W27" s="97"/>
      <c r="X27" s="98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100"/>
      <c r="AM27" s="26"/>
    </row>
    <row r="28" spans="2:44" ht="15" customHeight="1" x14ac:dyDescent="0.15">
      <c r="B28" s="77" t="s">
        <v>1199</v>
      </c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28"/>
      <c r="N28" s="79"/>
      <c r="O28" s="80"/>
      <c r="P28" s="80"/>
      <c r="Q28" s="80"/>
      <c r="R28" s="80"/>
      <c r="S28" s="81"/>
      <c r="T28" s="81"/>
      <c r="U28" s="81"/>
      <c r="V28" s="81"/>
      <c r="W28" s="82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1"/>
      <c r="AM28" s="26"/>
    </row>
    <row r="29" spans="2:44" ht="15" customHeight="1" x14ac:dyDescent="0.15">
      <c r="B29" s="83" t="s">
        <v>1200</v>
      </c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3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7"/>
      <c r="AM29" s="26"/>
    </row>
    <row r="30" spans="2:44" ht="15" customHeight="1" x14ac:dyDescent="0.15">
      <c r="B30" s="62" t="s">
        <v>1201</v>
      </c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30">
        <v>2183501.2668300001</v>
      </c>
      <c r="N30" s="73"/>
      <c r="O30" s="74"/>
      <c r="P30" s="74"/>
      <c r="Q30" s="74"/>
      <c r="R30" s="74"/>
      <c r="S30" s="74"/>
      <c r="T30" s="74"/>
      <c r="U30" s="74"/>
      <c r="V30" s="74"/>
      <c r="W30" s="74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7"/>
      <c r="AM30" s="26"/>
    </row>
    <row r="31" spans="2:44" ht="15" customHeight="1" x14ac:dyDescent="0.15">
      <c r="B31" s="68" t="s">
        <v>1202</v>
      </c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25">
        <v>624263600</v>
      </c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6"/>
      <c r="AM31" s="26"/>
    </row>
    <row r="32" spans="2:44" ht="15" customHeight="1" x14ac:dyDescent="0.15">
      <c r="B32" s="62" t="s">
        <v>1203</v>
      </c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30">
        <v>62426360</v>
      </c>
      <c r="N32" s="36"/>
      <c r="O32" s="37"/>
      <c r="P32" s="37"/>
      <c r="Q32" s="37"/>
      <c r="R32" s="64"/>
      <c r="S32" s="64"/>
      <c r="T32" s="64"/>
      <c r="U32" s="64"/>
      <c r="V32" s="64"/>
      <c r="W32" s="65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7"/>
      <c r="AM32" s="26"/>
    </row>
    <row r="33" spans="2:39" ht="15" customHeight="1" x14ac:dyDescent="0.15">
      <c r="B33" s="68" t="s">
        <v>1204</v>
      </c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25">
        <v>686689960</v>
      </c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2"/>
      <c r="AM33" s="26"/>
    </row>
    <row r="34" spans="2:39" ht="15" hidden="1" customHeight="1" x14ac:dyDescent="0.15">
      <c r="B34" s="57" t="s">
        <v>1205</v>
      </c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38">
        <v>0</v>
      </c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1"/>
      <c r="AM34" s="39"/>
    </row>
    <row r="35" spans="2:39" ht="15" customHeight="1" x14ac:dyDescent="0.15">
      <c r="B35" s="57" t="s">
        <v>1206</v>
      </c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38">
        <v>0</v>
      </c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1"/>
      <c r="AM35" s="39"/>
    </row>
    <row r="36" spans="2:39" ht="15" customHeight="1" x14ac:dyDescent="0.15">
      <c r="B36" s="48" t="s">
        <v>1207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38">
        <v>0</v>
      </c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2"/>
      <c r="AM36" s="26"/>
    </row>
    <row r="37" spans="2:39" ht="20.100000000000001" customHeight="1" thickBot="1" x14ac:dyDescent="0.2">
      <c r="B37" s="53" t="s">
        <v>1208</v>
      </c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40">
        <v>686689960</v>
      </c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6"/>
      <c r="AM37" s="41"/>
    </row>
    <row r="38" spans="2:39" ht="18" customHeight="1" thickTop="1" x14ac:dyDescent="0.15"/>
    <row r="39" spans="2:39" ht="18" customHeight="1" x14ac:dyDescent="0.15">
      <c r="M39" s="46"/>
    </row>
    <row r="40" spans="2:39" ht="18" customHeight="1" x14ac:dyDescent="0.15">
      <c r="M40" s="47"/>
    </row>
    <row r="41" spans="2:39" ht="18" customHeight="1" x14ac:dyDescent="0.15"/>
    <row r="42" spans="2:39" ht="18" customHeight="1" x14ac:dyDescent="0.15"/>
    <row r="43" spans="2:39" ht="18" customHeight="1" x14ac:dyDescent="0.15"/>
    <row r="44" spans="2:39" ht="18" customHeight="1" x14ac:dyDescent="0.15"/>
    <row r="45" spans="2:39" ht="18" customHeight="1" x14ac:dyDescent="0.15"/>
    <row r="46" spans="2:39" ht="18" customHeight="1" x14ac:dyDescent="0.15"/>
    <row r="47" spans="2:39" ht="18" customHeight="1" x14ac:dyDescent="0.15"/>
    <row r="48" spans="2:39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  <row r="125" ht="18" customHeight="1" x14ac:dyDescent="0.15"/>
    <row r="126" ht="18" customHeight="1" x14ac:dyDescent="0.15"/>
    <row r="127" ht="18" customHeight="1" x14ac:dyDescent="0.15"/>
    <row r="128" ht="18" customHeight="1" x14ac:dyDescent="0.15"/>
    <row r="129" ht="18" customHeight="1" x14ac:dyDescent="0.15"/>
    <row r="130" ht="18" customHeight="1" x14ac:dyDescent="0.15"/>
    <row r="131" ht="18" customHeight="1" x14ac:dyDescent="0.15"/>
    <row r="132" ht="18" customHeight="1" x14ac:dyDescent="0.15"/>
    <row r="133" ht="18" customHeight="1" x14ac:dyDescent="0.15"/>
    <row r="134" ht="18" customHeight="1" x14ac:dyDescent="0.15"/>
    <row r="135" ht="18" customHeight="1" x14ac:dyDescent="0.15"/>
    <row r="136" ht="18" customHeight="1" x14ac:dyDescent="0.15"/>
    <row r="137" ht="18" customHeight="1" x14ac:dyDescent="0.15"/>
    <row r="138" ht="18" customHeight="1" x14ac:dyDescent="0.15"/>
    <row r="139" ht="18" customHeight="1" x14ac:dyDescent="0.15"/>
    <row r="140" ht="18" customHeight="1" x14ac:dyDescent="0.15"/>
    <row r="141" ht="18" customHeight="1" x14ac:dyDescent="0.15"/>
    <row r="142" ht="18" customHeight="1" x14ac:dyDescent="0.15"/>
    <row r="143" ht="18" customHeight="1" x14ac:dyDescent="0.15"/>
    <row r="144" ht="18" customHeight="1" x14ac:dyDescent="0.15"/>
    <row r="145" ht="18" customHeight="1" x14ac:dyDescent="0.15"/>
    <row r="146" ht="18" customHeight="1" x14ac:dyDescent="0.15"/>
    <row r="147" ht="18" customHeight="1" x14ac:dyDescent="0.15"/>
    <row r="148" ht="18" customHeight="1" x14ac:dyDescent="0.15"/>
    <row r="149" ht="18" customHeight="1" x14ac:dyDescent="0.15"/>
    <row r="150" ht="18" customHeight="1" x14ac:dyDescent="0.15"/>
    <row r="151" ht="18" customHeight="1" x14ac:dyDescent="0.15"/>
    <row r="152" ht="18" customHeight="1" x14ac:dyDescent="0.15"/>
    <row r="153" ht="18" customHeight="1" x14ac:dyDescent="0.15"/>
    <row r="154" ht="18" customHeight="1" x14ac:dyDescent="0.15"/>
    <row r="155" ht="18" customHeight="1" x14ac:dyDescent="0.15"/>
    <row r="156" ht="18" customHeight="1" x14ac:dyDescent="0.15"/>
    <row r="157" ht="18" customHeight="1" x14ac:dyDescent="0.15"/>
    <row r="158" ht="18" customHeight="1" x14ac:dyDescent="0.15"/>
    <row r="159" ht="18" customHeight="1" x14ac:dyDescent="0.15"/>
    <row r="160" ht="18" customHeight="1" x14ac:dyDescent="0.15"/>
    <row r="161" ht="18" customHeight="1" x14ac:dyDescent="0.15"/>
    <row r="162" ht="18" customHeight="1" x14ac:dyDescent="0.15"/>
    <row r="163" ht="18" customHeight="1" x14ac:dyDescent="0.15"/>
    <row r="164" ht="18" customHeight="1" x14ac:dyDescent="0.15"/>
    <row r="165" ht="18" customHeight="1" x14ac:dyDescent="0.15"/>
    <row r="166" ht="18" customHeight="1" x14ac:dyDescent="0.15"/>
    <row r="167" ht="18" customHeight="1" x14ac:dyDescent="0.15"/>
    <row r="168" ht="18" customHeight="1" x14ac:dyDescent="0.15"/>
    <row r="169" ht="18" customHeight="1" x14ac:dyDescent="0.15"/>
    <row r="170" ht="18" customHeight="1" x14ac:dyDescent="0.15"/>
    <row r="171" ht="18" customHeight="1" x14ac:dyDescent="0.15"/>
    <row r="172" ht="18" customHeight="1" x14ac:dyDescent="0.15"/>
    <row r="173" ht="18" customHeight="1" x14ac:dyDescent="0.15"/>
    <row r="174" ht="18" customHeight="1" x14ac:dyDescent="0.15"/>
    <row r="175" ht="18" customHeight="1" x14ac:dyDescent="0.15"/>
    <row r="176" ht="18" customHeight="1" x14ac:dyDescent="0.15"/>
    <row r="177" ht="18" customHeight="1" x14ac:dyDescent="0.15"/>
    <row r="178" ht="18" customHeight="1" x14ac:dyDescent="0.15"/>
    <row r="179" ht="18" customHeight="1" x14ac:dyDescent="0.15"/>
    <row r="180" ht="18" customHeight="1" x14ac:dyDescent="0.15"/>
    <row r="181" ht="18" customHeight="1" x14ac:dyDescent="0.15"/>
    <row r="182" ht="18" customHeight="1" x14ac:dyDescent="0.15"/>
    <row r="183" ht="18" customHeight="1" x14ac:dyDescent="0.15"/>
    <row r="184" ht="18" customHeight="1" x14ac:dyDescent="0.15"/>
    <row r="185" ht="18" customHeight="1" x14ac:dyDescent="0.15"/>
    <row r="186" ht="18" customHeight="1" x14ac:dyDescent="0.15"/>
    <row r="187" ht="18" customHeight="1" x14ac:dyDescent="0.15"/>
    <row r="188" ht="18" customHeight="1" x14ac:dyDescent="0.15"/>
    <row r="189" ht="18" customHeight="1" x14ac:dyDescent="0.15"/>
    <row r="190" ht="18" customHeight="1" x14ac:dyDescent="0.15"/>
    <row r="191" ht="18" customHeight="1" x14ac:dyDescent="0.15"/>
    <row r="192" ht="18" customHeight="1" x14ac:dyDescent="0.15"/>
    <row r="193" ht="18" customHeight="1" x14ac:dyDescent="0.15"/>
    <row r="194" ht="18" customHeight="1" x14ac:dyDescent="0.15"/>
    <row r="195" ht="18" customHeight="1" x14ac:dyDescent="0.15"/>
    <row r="196" ht="18" customHeight="1" x14ac:dyDescent="0.15"/>
    <row r="197" ht="18" customHeight="1" x14ac:dyDescent="0.15"/>
    <row r="198" ht="18" customHeight="1" x14ac:dyDescent="0.15"/>
    <row r="199" ht="18" customHeight="1" x14ac:dyDescent="0.15"/>
    <row r="200" ht="18" customHeight="1" x14ac:dyDescent="0.15"/>
    <row r="201" ht="18" customHeight="1" x14ac:dyDescent="0.15"/>
    <row r="202" ht="18" customHeight="1" x14ac:dyDescent="0.15"/>
    <row r="203" ht="18" customHeight="1" x14ac:dyDescent="0.15"/>
    <row r="204" ht="18" customHeight="1" x14ac:dyDescent="0.15"/>
    <row r="205" ht="18" customHeight="1" x14ac:dyDescent="0.15"/>
    <row r="206" ht="18" customHeight="1" x14ac:dyDescent="0.15"/>
    <row r="207" ht="18" customHeight="1" x14ac:dyDescent="0.15"/>
    <row r="208" ht="18" customHeight="1" x14ac:dyDescent="0.15"/>
    <row r="209" ht="18" customHeight="1" x14ac:dyDescent="0.15"/>
    <row r="210" ht="18" customHeight="1" x14ac:dyDescent="0.15"/>
    <row r="211" ht="18" customHeight="1" x14ac:dyDescent="0.15"/>
    <row r="212" ht="18" customHeight="1" x14ac:dyDescent="0.15"/>
    <row r="213" ht="18" customHeight="1" x14ac:dyDescent="0.15"/>
    <row r="214" ht="18" customHeight="1" x14ac:dyDescent="0.15"/>
    <row r="215" ht="18" customHeight="1" x14ac:dyDescent="0.15"/>
    <row r="216" ht="18" customHeight="1" x14ac:dyDescent="0.15"/>
    <row r="217" ht="18" customHeight="1" x14ac:dyDescent="0.15"/>
    <row r="218" ht="18" customHeight="1" x14ac:dyDescent="0.15"/>
    <row r="219" ht="18" customHeight="1" x14ac:dyDescent="0.15"/>
    <row r="220" ht="18" customHeight="1" x14ac:dyDescent="0.15"/>
    <row r="221" ht="18" customHeight="1" x14ac:dyDescent="0.15"/>
    <row r="222" ht="18" customHeight="1" x14ac:dyDescent="0.15"/>
    <row r="223" ht="18" customHeight="1" x14ac:dyDescent="0.15"/>
    <row r="224" ht="18" customHeight="1" x14ac:dyDescent="0.15"/>
    <row r="225" ht="18" customHeight="1" x14ac:dyDescent="0.15"/>
    <row r="226" ht="18" customHeight="1" x14ac:dyDescent="0.15"/>
    <row r="227" ht="18" customHeight="1" x14ac:dyDescent="0.15"/>
    <row r="228" ht="18" customHeight="1" x14ac:dyDescent="0.15"/>
    <row r="229" ht="18" customHeight="1" x14ac:dyDescent="0.15"/>
    <row r="230" ht="18" customHeight="1" x14ac:dyDescent="0.15"/>
    <row r="231" ht="18" customHeight="1" x14ac:dyDescent="0.15"/>
    <row r="232" ht="18" customHeight="1" x14ac:dyDescent="0.15"/>
    <row r="233" ht="18" customHeight="1" x14ac:dyDescent="0.15"/>
    <row r="234" ht="18" customHeight="1" x14ac:dyDescent="0.15"/>
    <row r="235" ht="18" customHeight="1" x14ac:dyDescent="0.15"/>
    <row r="236" ht="18" customHeight="1" x14ac:dyDescent="0.15"/>
    <row r="237" ht="18" customHeight="1" x14ac:dyDescent="0.15"/>
    <row r="238" ht="18" customHeight="1" x14ac:dyDescent="0.15"/>
    <row r="239" ht="18" customHeight="1" x14ac:dyDescent="0.15"/>
    <row r="240" ht="18" customHeight="1" x14ac:dyDescent="0.15"/>
    <row r="241" ht="18" customHeight="1" x14ac:dyDescent="0.15"/>
    <row r="242" ht="18" customHeight="1" x14ac:dyDescent="0.15"/>
    <row r="243" ht="18" customHeight="1" x14ac:dyDescent="0.15"/>
    <row r="244" ht="18" customHeight="1" x14ac:dyDescent="0.15"/>
    <row r="245" ht="18" customHeight="1" x14ac:dyDescent="0.15"/>
    <row r="246" ht="18" customHeight="1" x14ac:dyDescent="0.15"/>
    <row r="247" ht="18" customHeight="1" x14ac:dyDescent="0.15"/>
    <row r="248" ht="18" customHeight="1" x14ac:dyDescent="0.15"/>
    <row r="249" ht="18" customHeight="1" x14ac:dyDescent="0.15"/>
    <row r="250" ht="18" customHeight="1" x14ac:dyDescent="0.15"/>
    <row r="251" ht="18" customHeight="1" x14ac:dyDescent="0.15"/>
    <row r="252" ht="18" customHeight="1" x14ac:dyDescent="0.15"/>
    <row r="253" ht="18" customHeight="1" x14ac:dyDescent="0.15"/>
    <row r="254" ht="18" customHeight="1" x14ac:dyDescent="0.15"/>
    <row r="255" ht="18" customHeight="1" x14ac:dyDescent="0.15"/>
    <row r="256" ht="18" customHeight="1" x14ac:dyDescent="0.15"/>
    <row r="257" ht="18" customHeight="1" x14ac:dyDescent="0.15"/>
    <row r="258" ht="18" customHeight="1" x14ac:dyDescent="0.15"/>
    <row r="259" ht="18" customHeight="1" x14ac:dyDescent="0.15"/>
    <row r="260" ht="18" customHeight="1" x14ac:dyDescent="0.15"/>
    <row r="261" ht="18" customHeight="1" x14ac:dyDescent="0.15"/>
    <row r="262" ht="18" customHeight="1" x14ac:dyDescent="0.15"/>
    <row r="263" ht="18" customHeight="1" x14ac:dyDescent="0.15"/>
    <row r="264" ht="18" customHeight="1" x14ac:dyDescent="0.15"/>
    <row r="265" ht="18" customHeight="1" x14ac:dyDescent="0.15"/>
    <row r="266" ht="18" customHeight="1" x14ac:dyDescent="0.15"/>
    <row r="267" ht="18" customHeight="1" x14ac:dyDescent="0.15"/>
    <row r="268" ht="18" customHeight="1" x14ac:dyDescent="0.15"/>
    <row r="269" ht="18" customHeight="1" x14ac:dyDescent="0.15"/>
    <row r="270" ht="18" customHeight="1" x14ac:dyDescent="0.15"/>
    <row r="271" ht="18" customHeight="1" x14ac:dyDescent="0.15"/>
    <row r="272" ht="18" customHeight="1" x14ac:dyDescent="0.15"/>
    <row r="273" ht="18" customHeight="1" x14ac:dyDescent="0.15"/>
    <row r="274" ht="18" customHeight="1" x14ac:dyDescent="0.15"/>
    <row r="275" ht="18" customHeight="1" x14ac:dyDescent="0.15"/>
    <row r="276" ht="18" customHeight="1" x14ac:dyDescent="0.15"/>
    <row r="277" ht="18" customHeight="1" x14ac:dyDescent="0.15"/>
    <row r="278" ht="18" customHeight="1" x14ac:dyDescent="0.15"/>
    <row r="279" ht="18" customHeight="1" x14ac:dyDescent="0.15"/>
    <row r="280" ht="18" customHeight="1" x14ac:dyDescent="0.15"/>
    <row r="281" ht="18" customHeight="1" x14ac:dyDescent="0.15"/>
    <row r="282" ht="18" customHeight="1" x14ac:dyDescent="0.15"/>
    <row r="283" ht="18" customHeight="1" x14ac:dyDescent="0.15"/>
    <row r="284" ht="18" customHeight="1" x14ac:dyDescent="0.15"/>
    <row r="285" ht="18" customHeight="1" x14ac:dyDescent="0.15"/>
    <row r="286" ht="18" customHeight="1" x14ac:dyDescent="0.15"/>
    <row r="287" ht="18" customHeight="1" x14ac:dyDescent="0.15"/>
    <row r="288" ht="18" customHeight="1" x14ac:dyDescent="0.15"/>
    <row r="289" ht="18" customHeight="1" x14ac:dyDescent="0.15"/>
    <row r="290" ht="18" customHeight="1" x14ac:dyDescent="0.15"/>
    <row r="291" ht="18" customHeight="1" x14ac:dyDescent="0.15"/>
    <row r="292" ht="18" customHeight="1" x14ac:dyDescent="0.15"/>
    <row r="293" ht="18" customHeight="1" x14ac:dyDescent="0.15"/>
    <row r="294" ht="18" customHeight="1" x14ac:dyDescent="0.15"/>
    <row r="295" ht="18" customHeight="1" x14ac:dyDescent="0.15"/>
    <row r="296" ht="18" customHeight="1" x14ac:dyDescent="0.15"/>
    <row r="297" ht="18" customHeight="1" x14ac:dyDescent="0.15"/>
    <row r="298" ht="18" customHeight="1" x14ac:dyDescent="0.15"/>
    <row r="299" ht="18" customHeight="1" x14ac:dyDescent="0.15"/>
    <row r="300" ht="18" customHeight="1" x14ac:dyDescent="0.15"/>
    <row r="301" ht="18" customHeight="1" x14ac:dyDescent="0.15"/>
    <row r="302" ht="18" customHeight="1" x14ac:dyDescent="0.15"/>
    <row r="303" ht="18" customHeight="1" x14ac:dyDescent="0.15"/>
    <row r="304" ht="18" customHeight="1" x14ac:dyDescent="0.15"/>
    <row r="305" ht="18" customHeight="1" x14ac:dyDescent="0.15"/>
    <row r="306" ht="18" customHeight="1" x14ac:dyDescent="0.15"/>
    <row r="307" ht="18" customHeight="1" x14ac:dyDescent="0.15"/>
    <row r="308" ht="18" customHeight="1" x14ac:dyDescent="0.15"/>
    <row r="309" ht="18" customHeight="1" x14ac:dyDescent="0.15"/>
    <row r="310" ht="18" customHeight="1" x14ac:dyDescent="0.15"/>
    <row r="311" ht="18" customHeight="1" x14ac:dyDescent="0.15"/>
    <row r="312" ht="18" customHeight="1" x14ac:dyDescent="0.15"/>
    <row r="313" ht="18" customHeight="1" x14ac:dyDescent="0.15"/>
    <row r="314" ht="18" customHeight="1" x14ac:dyDescent="0.15"/>
    <row r="315" ht="18" customHeight="1" x14ac:dyDescent="0.15"/>
    <row r="316" ht="18" customHeight="1" x14ac:dyDescent="0.15"/>
    <row r="317" ht="18" customHeight="1" x14ac:dyDescent="0.15"/>
    <row r="318" ht="18" customHeight="1" x14ac:dyDescent="0.15"/>
    <row r="319" ht="18" customHeight="1" x14ac:dyDescent="0.15"/>
    <row r="320" ht="18" customHeight="1" x14ac:dyDescent="0.15"/>
    <row r="321" ht="18" customHeight="1" x14ac:dyDescent="0.15"/>
    <row r="322" ht="18" customHeight="1" x14ac:dyDescent="0.15"/>
    <row r="323" ht="18" customHeight="1" x14ac:dyDescent="0.15"/>
    <row r="324" ht="18" customHeight="1" x14ac:dyDescent="0.15"/>
    <row r="325" ht="18" customHeight="1" x14ac:dyDescent="0.15"/>
    <row r="326" ht="18" customHeight="1" x14ac:dyDescent="0.15"/>
    <row r="327" ht="18" customHeight="1" x14ac:dyDescent="0.15"/>
    <row r="328" ht="18" customHeight="1" x14ac:dyDescent="0.15"/>
    <row r="329" ht="18" customHeight="1" x14ac:dyDescent="0.15"/>
    <row r="330" ht="18" customHeight="1" x14ac:dyDescent="0.15"/>
    <row r="331" ht="18" customHeight="1" x14ac:dyDescent="0.15"/>
    <row r="332" ht="18" customHeight="1" x14ac:dyDescent="0.15"/>
    <row r="333" ht="18" customHeight="1" x14ac:dyDescent="0.15"/>
    <row r="334" ht="18" customHeight="1" x14ac:dyDescent="0.15"/>
    <row r="335" ht="18" customHeight="1" x14ac:dyDescent="0.15"/>
    <row r="336" ht="18" customHeight="1" x14ac:dyDescent="0.15"/>
    <row r="337" ht="18" customHeight="1" x14ac:dyDescent="0.15"/>
    <row r="338" ht="18" customHeight="1" x14ac:dyDescent="0.15"/>
    <row r="339" ht="18" customHeight="1" x14ac:dyDescent="0.15"/>
    <row r="340" ht="18" customHeight="1" x14ac:dyDescent="0.15"/>
    <row r="341" ht="18" customHeight="1" x14ac:dyDescent="0.15"/>
    <row r="342" ht="18" customHeight="1" x14ac:dyDescent="0.15"/>
    <row r="343" ht="18" customHeight="1" x14ac:dyDescent="0.15"/>
    <row r="344" ht="18" customHeight="1" x14ac:dyDescent="0.15"/>
    <row r="345" ht="18" customHeight="1" x14ac:dyDescent="0.15"/>
    <row r="346" ht="18" customHeight="1" x14ac:dyDescent="0.15"/>
    <row r="347" ht="18" customHeight="1" x14ac:dyDescent="0.15"/>
    <row r="348" ht="18" customHeight="1" x14ac:dyDescent="0.15"/>
    <row r="349" ht="18" customHeight="1" x14ac:dyDescent="0.15"/>
    <row r="350" ht="18" customHeight="1" x14ac:dyDescent="0.15"/>
    <row r="351" ht="18" customHeight="1" x14ac:dyDescent="0.15"/>
    <row r="352" ht="18" customHeight="1" x14ac:dyDescent="0.15"/>
    <row r="353" ht="18" customHeight="1" x14ac:dyDescent="0.15"/>
    <row r="354" ht="18" customHeight="1" x14ac:dyDescent="0.15"/>
    <row r="355" ht="18" customHeight="1" x14ac:dyDescent="0.15"/>
    <row r="356" ht="18" customHeight="1" x14ac:dyDescent="0.15"/>
    <row r="357" ht="18" customHeight="1" x14ac:dyDescent="0.15"/>
    <row r="358" ht="18" customHeight="1" x14ac:dyDescent="0.15"/>
    <row r="359" ht="18" customHeight="1" x14ac:dyDescent="0.15"/>
    <row r="360" ht="18" customHeight="1" x14ac:dyDescent="0.15"/>
    <row r="361" ht="18" customHeight="1" x14ac:dyDescent="0.15"/>
    <row r="362" ht="18" customHeight="1" x14ac:dyDescent="0.15"/>
    <row r="363" ht="18" customHeight="1" x14ac:dyDescent="0.15"/>
    <row r="364" ht="18" customHeight="1" x14ac:dyDescent="0.15"/>
    <row r="365" ht="18" customHeight="1" x14ac:dyDescent="0.15"/>
    <row r="366" ht="18" customHeight="1" x14ac:dyDescent="0.15"/>
    <row r="367" ht="18" customHeight="1" x14ac:dyDescent="0.15"/>
    <row r="368" ht="18" customHeight="1" x14ac:dyDescent="0.15"/>
    <row r="369" ht="18" customHeight="1" x14ac:dyDescent="0.15"/>
    <row r="370" ht="18" customHeight="1" x14ac:dyDescent="0.15"/>
    <row r="371" ht="18" customHeight="1" x14ac:dyDescent="0.15"/>
    <row r="372" ht="18" customHeight="1" x14ac:dyDescent="0.15"/>
    <row r="373" ht="18" customHeight="1" x14ac:dyDescent="0.15"/>
    <row r="374" ht="18" customHeight="1" x14ac:dyDescent="0.15"/>
    <row r="375" ht="18" customHeight="1" x14ac:dyDescent="0.15"/>
    <row r="376" ht="18" customHeight="1" x14ac:dyDescent="0.15"/>
    <row r="377" ht="18" customHeight="1" x14ac:dyDescent="0.15"/>
    <row r="378" ht="18" customHeight="1" x14ac:dyDescent="0.15"/>
    <row r="379" ht="18" customHeight="1" x14ac:dyDescent="0.15"/>
    <row r="380" ht="18" customHeight="1" x14ac:dyDescent="0.15"/>
    <row r="381" ht="18" customHeight="1" x14ac:dyDescent="0.15"/>
    <row r="382" ht="18" customHeight="1" x14ac:dyDescent="0.15"/>
    <row r="383" ht="18" customHeight="1" x14ac:dyDescent="0.15"/>
    <row r="384" ht="18" customHeight="1" x14ac:dyDescent="0.15"/>
    <row r="385" ht="18" customHeight="1" x14ac:dyDescent="0.15"/>
    <row r="386" ht="18" customHeight="1" x14ac:dyDescent="0.15"/>
    <row r="387" ht="18" customHeight="1" x14ac:dyDescent="0.15"/>
    <row r="388" ht="18" customHeight="1" x14ac:dyDescent="0.15"/>
    <row r="389" ht="18" customHeight="1" x14ac:dyDescent="0.15"/>
    <row r="390" ht="18" customHeight="1" x14ac:dyDescent="0.15"/>
    <row r="391" ht="18" customHeight="1" x14ac:dyDescent="0.15"/>
    <row r="392" ht="18" customHeight="1" x14ac:dyDescent="0.15"/>
    <row r="393" ht="18" customHeight="1" x14ac:dyDescent="0.15"/>
    <row r="394" ht="18" customHeight="1" x14ac:dyDescent="0.15"/>
    <row r="395" ht="18" customHeight="1" x14ac:dyDescent="0.15"/>
    <row r="396" ht="18" customHeight="1" x14ac:dyDescent="0.15"/>
    <row r="397" ht="18" customHeight="1" x14ac:dyDescent="0.15"/>
    <row r="398" ht="18" customHeight="1" x14ac:dyDescent="0.15"/>
    <row r="399" ht="18" customHeight="1" x14ac:dyDescent="0.15"/>
    <row r="400" ht="18" customHeight="1" x14ac:dyDescent="0.15"/>
    <row r="401" ht="18" customHeight="1" x14ac:dyDescent="0.15"/>
    <row r="402" ht="18" customHeight="1" x14ac:dyDescent="0.15"/>
    <row r="403" ht="18" customHeight="1" x14ac:dyDescent="0.15"/>
    <row r="404" ht="18" customHeight="1" x14ac:dyDescent="0.15"/>
    <row r="405" ht="18" customHeight="1" x14ac:dyDescent="0.15"/>
    <row r="406" ht="18" customHeight="1" x14ac:dyDescent="0.15"/>
    <row r="407" ht="18" customHeight="1" x14ac:dyDescent="0.15"/>
    <row r="408" ht="18" customHeight="1" x14ac:dyDescent="0.15"/>
    <row r="409" ht="18" customHeight="1" x14ac:dyDescent="0.15"/>
    <row r="410" ht="18" customHeight="1" x14ac:dyDescent="0.15"/>
    <row r="411" ht="18" customHeight="1" x14ac:dyDescent="0.15"/>
    <row r="412" ht="18" customHeight="1" x14ac:dyDescent="0.15"/>
    <row r="413" ht="18" customHeight="1" x14ac:dyDescent="0.15"/>
    <row r="414" ht="18" customHeight="1" x14ac:dyDescent="0.15"/>
    <row r="415" ht="18" customHeight="1" x14ac:dyDescent="0.15"/>
    <row r="416" ht="18" customHeight="1" x14ac:dyDescent="0.15"/>
    <row r="417" ht="18" customHeight="1" x14ac:dyDescent="0.15"/>
    <row r="418" ht="18" customHeight="1" x14ac:dyDescent="0.15"/>
    <row r="419" ht="18" customHeight="1" x14ac:dyDescent="0.15"/>
    <row r="420" ht="18" customHeight="1" x14ac:dyDescent="0.15"/>
    <row r="421" ht="18" customHeight="1" x14ac:dyDescent="0.15"/>
    <row r="422" ht="18" customHeight="1" x14ac:dyDescent="0.15"/>
    <row r="423" ht="18" customHeight="1" x14ac:dyDescent="0.15"/>
    <row r="424" ht="18" customHeight="1" x14ac:dyDescent="0.15"/>
    <row r="425" ht="18" customHeight="1" x14ac:dyDescent="0.15"/>
    <row r="426" ht="18" customHeight="1" x14ac:dyDescent="0.15"/>
    <row r="427" ht="18" customHeight="1" x14ac:dyDescent="0.15"/>
    <row r="428" ht="18" customHeight="1" x14ac:dyDescent="0.15"/>
    <row r="429" ht="18" customHeight="1" x14ac:dyDescent="0.15"/>
    <row r="430" ht="18" customHeight="1" x14ac:dyDescent="0.15"/>
    <row r="431" ht="18" customHeight="1" x14ac:dyDescent="0.15"/>
    <row r="432" ht="18" customHeight="1" x14ac:dyDescent="0.15"/>
    <row r="433" ht="18" customHeight="1" x14ac:dyDescent="0.15"/>
    <row r="434" ht="18" customHeight="1" x14ac:dyDescent="0.15"/>
    <row r="435" ht="18" customHeight="1" x14ac:dyDescent="0.15"/>
    <row r="436" ht="18" customHeight="1" x14ac:dyDescent="0.15"/>
    <row r="437" ht="18" customHeight="1" x14ac:dyDescent="0.15"/>
    <row r="438" ht="18" customHeight="1" x14ac:dyDescent="0.15"/>
    <row r="439" ht="18" customHeight="1" x14ac:dyDescent="0.15"/>
    <row r="440" ht="18" customHeight="1" x14ac:dyDescent="0.15"/>
    <row r="441" ht="18" customHeight="1" x14ac:dyDescent="0.15"/>
    <row r="442" ht="18" customHeight="1" x14ac:dyDescent="0.15"/>
    <row r="443" ht="18" customHeight="1" x14ac:dyDescent="0.15"/>
    <row r="444" ht="18" customHeight="1" x14ac:dyDescent="0.15"/>
    <row r="445" ht="18" customHeight="1" x14ac:dyDescent="0.15"/>
    <row r="446" ht="18" customHeight="1" x14ac:dyDescent="0.15"/>
    <row r="447" ht="18" customHeight="1" x14ac:dyDescent="0.15"/>
    <row r="448" ht="18" customHeight="1" x14ac:dyDescent="0.15"/>
    <row r="449" ht="18" customHeight="1" x14ac:dyDescent="0.15"/>
    <row r="450" ht="18" customHeight="1" x14ac:dyDescent="0.15"/>
    <row r="451" ht="18" customHeight="1" x14ac:dyDescent="0.15"/>
    <row r="452" ht="18" customHeight="1" x14ac:dyDescent="0.15"/>
    <row r="453" ht="18" customHeight="1" x14ac:dyDescent="0.15"/>
    <row r="454" ht="18" customHeight="1" x14ac:dyDescent="0.15"/>
    <row r="455" ht="18" customHeight="1" x14ac:dyDescent="0.15"/>
    <row r="456" ht="18" customHeight="1" x14ac:dyDescent="0.15"/>
    <row r="457" ht="18" customHeight="1" x14ac:dyDescent="0.15"/>
    <row r="458" ht="18" customHeight="1" x14ac:dyDescent="0.15"/>
    <row r="459" ht="18" customHeight="1" x14ac:dyDescent="0.15"/>
    <row r="460" ht="18" customHeight="1" x14ac:dyDescent="0.15"/>
    <row r="461" ht="18" customHeight="1" x14ac:dyDescent="0.15"/>
    <row r="462" ht="18" customHeight="1" x14ac:dyDescent="0.15"/>
    <row r="463" ht="18" customHeight="1" x14ac:dyDescent="0.15"/>
    <row r="464" ht="18" customHeight="1" x14ac:dyDescent="0.15"/>
    <row r="465" ht="18" customHeight="1" x14ac:dyDescent="0.15"/>
    <row r="466" ht="18" customHeight="1" x14ac:dyDescent="0.15"/>
    <row r="467" ht="18" customHeight="1" x14ac:dyDescent="0.15"/>
    <row r="468" ht="18" customHeight="1" x14ac:dyDescent="0.15"/>
    <row r="469" ht="18" customHeight="1" x14ac:dyDescent="0.15"/>
    <row r="470" ht="18" customHeight="1" x14ac:dyDescent="0.15"/>
    <row r="471" ht="18" customHeight="1" x14ac:dyDescent="0.15"/>
    <row r="472" ht="18" customHeight="1" x14ac:dyDescent="0.15"/>
    <row r="473" ht="18" customHeight="1" x14ac:dyDescent="0.15"/>
    <row r="474" ht="18" customHeight="1" x14ac:dyDescent="0.15"/>
    <row r="475" ht="18" customHeight="1" x14ac:dyDescent="0.15"/>
    <row r="476" ht="18" customHeight="1" x14ac:dyDescent="0.15"/>
    <row r="477" ht="18" customHeight="1" x14ac:dyDescent="0.15"/>
    <row r="478" ht="18" customHeight="1" x14ac:dyDescent="0.15"/>
    <row r="479" ht="18" customHeight="1" x14ac:dyDescent="0.15"/>
    <row r="480" ht="18" customHeight="1" x14ac:dyDescent="0.15"/>
    <row r="481" ht="18" customHeight="1" x14ac:dyDescent="0.15"/>
    <row r="482" ht="18" customHeight="1" x14ac:dyDescent="0.15"/>
    <row r="483" ht="18" customHeight="1" x14ac:dyDescent="0.15"/>
    <row r="484" ht="18" customHeight="1" x14ac:dyDescent="0.15"/>
    <row r="485" ht="18" customHeight="1" x14ac:dyDescent="0.15"/>
    <row r="486" ht="18" customHeight="1" x14ac:dyDescent="0.15"/>
    <row r="487" ht="18" customHeight="1" x14ac:dyDescent="0.15"/>
    <row r="488" ht="18" customHeight="1" x14ac:dyDescent="0.15"/>
    <row r="489" ht="18" customHeight="1" x14ac:dyDescent="0.15"/>
    <row r="490" ht="18" customHeight="1" x14ac:dyDescent="0.15"/>
    <row r="491" ht="18" customHeight="1" x14ac:dyDescent="0.15"/>
    <row r="492" ht="18" customHeight="1" x14ac:dyDescent="0.15"/>
    <row r="493" ht="18" customHeight="1" x14ac:dyDescent="0.15"/>
    <row r="494" ht="18" customHeight="1" x14ac:dyDescent="0.15"/>
    <row r="495" ht="18" customHeight="1" x14ac:dyDescent="0.15"/>
    <row r="496" ht="18" customHeight="1" x14ac:dyDescent="0.15"/>
    <row r="497" ht="18" customHeight="1" x14ac:dyDescent="0.15"/>
    <row r="498" ht="18" customHeight="1" x14ac:dyDescent="0.15"/>
    <row r="499" ht="18" customHeight="1" x14ac:dyDescent="0.15"/>
    <row r="500" ht="18" customHeight="1" x14ac:dyDescent="0.15"/>
    <row r="501" ht="18" customHeight="1" x14ac:dyDescent="0.15"/>
    <row r="502" ht="18" customHeight="1" x14ac:dyDescent="0.15"/>
    <row r="503" ht="18" customHeight="1" x14ac:dyDescent="0.15"/>
    <row r="504" ht="18" customHeight="1" x14ac:dyDescent="0.15"/>
    <row r="505" ht="18" customHeight="1" x14ac:dyDescent="0.15"/>
    <row r="506" ht="18" customHeight="1" x14ac:dyDescent="0.15"/>
    <row r="507" ht="18" customHeight="1" x14ac:dyDescent="0.15"/>
    <row r="508" ht="18" customHeight="1" x14ac:dyDescent="0.15"/>
    <row r="509" ht="18" customHeight="1" x14ac:dyDescent="0.15"/>
    <row r="510" ht="18" customHeight="1" x14ac:dyDescent="0.15"/>
    <row r="511" ht="18" customHeight="1" x14ac:dyDescent="0.15"/>
    <row r="512" ht="18" customHeight="1" x14ac:dyDescent="0.15"/>
    <row r="513" ht="18" customHeight="1" x14ac:dyDescent="0.15"/>
    <row r="514" ht="18" customHeight="1" x14ac:dyDescent="0.15"/>
    <row r="515" ht="18" customHeight="1" x14ac:dyDescent="0.15"/>
    <row r="516" ht="18" customHeight="1" x14ac:dyDescent="0.15"/>
    <row r="517" ht="18" customHeight="1" x14ac:dyDescent="0.15"/>
    <row r="518" ht="18" customHeight="1" x14ac:dyDescent="0.15"/>
    <row r="519" ht="18" customHeight="1" x14ac:dyDescent="0.15"/>
    <row r="520" ht="18" customHeight="1" x14ac:dyDescent="0.15"/>
    <row r="521" ht="18" customHeight="1" x14ac:dyDescent="0.15"/>
    <row r="522" ht="18" customHeight="1" x14ac:dyDescent="0.15"/>
    <row r="523" ht="18" customHeight="1" x14ac:dyDescent="0.15"/>
    <row r="524" ht="18" customHeight="1" x14ac:dyDescent="0.15"/>
    <row r="525" ht="18" customHeight="1" x14ac:dyDescent="0.15"/>
    <row r="526" ht="18" customHeight="1" x14ac:dyDescent="0.15"/>
    <row r="527" ht="18" customHeight="1" x14ac:dyDescent="0.15"/>
    <row r="528" ht="18" customHeight="1" x14ac:dyDescent="0.15"/>
    <row r="529" ht="18" customHeight="1" x14ac:dyDescent="0.15"/>
    <row r="530" ht="18" customHeight="1" x14ac:dyDescent="0.15"/>
    <row r="531" ht="18" customHeight="1" x14ac:dyDescent="0.15"/>
    <row r="532" ht="18" customHeight="1" x14ac:dyDescent="0.15"/>
    <row r="533" ht="18" customHeight="1" x14ac:dyDescent="0.15"/>
    <row r="534" ht="18" customHeight="1" x14ac:dyDescent="0.15"/>
    <row r="535" ht="18" customHeight="1" x14ac:dyDescent="0.15"/>
    <row r="536" ht="18" customHeight="1" x14ac:dyDescent="0.15"/>
    <row r="537" ht="18" customHeight="1" x14ac:dyDescent="0.15"/>
    <row r="538" ht="18" customHeight="1" x14ac:dyDescent="0.15"/>
    <row r="539" ht="18" customHeight="1" x14ac:dyDescent="0.15"/>
    <row r="540" ht="18" customHeight="1" x14ac:dyDescent="0.15"/>
    <row r="541" ht="18" customHeight="1" x14ac:dyDescent="0.15"/>
    <row r="542" ht="18" customHeight="1" x14ac:dyDescent="0.15"/>
    <row r="543" ht="18" customHeight="1" x14ac:dyDescent="0.15"/>
    <row r="544" ht="18" customHeight="1" x14ac:dyDescent="0.15"/>
    <row r="545" ht="18" customHeight="1" x14ac:dyDescent="0.15"/>
    <row r="546" ht="18" customHeight="1" x14ac:dyDescent="0.15"/>
    <row r="547" ht="18" customHeight="1" x14ac:dyDescent="0.15"/>
    <row r="548" ht="18" customHeight="1" x14ac:dyDescent="0.15"/>
    <row r="549" ht="18" customHeight="1" x14ac:dyDescent="0.15"/>
    <row r="550" ht="18" customHeight="1" x14ac:dyDescent="0.15"/>
    <row r="551" ht="18" customHeight="1" x14ac:dyDescent="0.15"/>
    <row r="552" ht="18" customHeight="1" x14ac:dyDescent="0.15"/>
    <row r="553" ht="18" customHeight="1" x14ac:dyDescent="0.15"/>
    <row r="554" ht="18" customHeight="1" x14ac:dyDescent="0.15"/>
    <row r="555" ht="18" customHeight="1" x14ac:dyDescent="0.15"/>
    <row r="556" ht="18" customHeight="1" x14ac:dyDescent="0.15"/>
    <row r="557" ht="18" customHeight="1" x14ac:dyDescent="0.15"/>
    <row r="558" ht="18" customHeight="1" x14ac:dyDescent="0.15"/>
    <row r="559" ht="18" customHeight="1" x14ac:dyDescent="0.15"/>
    <row r="560" ht="18" customHeight="1" x14ac:dyDescent="0.15"/>
    <row r="561" ht="18" customHeight="1" x14ac:dyDescent="0.15"/>
    <row r="562" ht="18" customHeight="1" x14ac:dyDescent="0.15"/>
    <row r="563" ht="18" customHeight="1" x14ac:dyDescent="0.15"/>
    <row r="564" ht="18" customHeight="1" x14ac:dyDescent="0.15"/>
    <row r="565" ht="18" customHeight="1" x14ac:dyDescent="0.15"/>
    <row r="566" ht="18" customHeight="1" x14ac:dyDescent="0.15"/>
    <row r="567" ht="18" customHeight="1" x14ac:dyDescent="0.15"/>
    <row r="568" ht="18" customHeight="1" x14ac:dyDescent="0.15"/>
    <row r="569" ht="18" customHeight="1" x14ac:dyDescent="0.15"/>
    <row r="570" ht="18" customHeight="1" x14ac:dyDescent="0.15"/>
    <row r="571" ht="18" customHeight="1" x14ac:dyDescent="0.15"/>
    <row r="572" ht="18" customHeight="1" x14ac:dyDescent="0.15"/>
    <row r="573" ht="18" customHeight="1" x14ac:dyDescent="0.15"/>
    <row r="574" ht="18" customHeight="1" x14ac:dyDescent="0.15"/>
    <row r="575" ht="18" customHeight="1" x14ac:dyDescent="0.15"/>
    <row r="576" ht="18" customHeight="1" x14ac:dyDescent="0.15"/>
    <row r="577" ht="18" customHeight="1" x14ac:dyDescent="0.15"/>
    <row r="578" ht="18" customHeight="1" x14ac:dyDescent="0.15"/>
    <row r="579" ht="18" customHeight="1" x14ac:dyDescent="0.15"/>
    <row r="580" ht="18" customHeight="1" x14ac:dyDescent="0.15"/>
    <row r="581" ht="18" customHeight="1" x14ac:dyDescent="0.15"/>
    <row r="582" ht="18" customHeight="1" x14ac:dyDescent="0.15"/>
    <row r="583" ht="18" customHeight="1" x14ac:dyDescent="0.15"/>
    <row r="584" ht="18" customHeight="1" x14ac:dyDescent="0.15"/>
    <row r="585" ht="18" customHeight="1" x14ac:dyDescent="0.15"/>
    <row r="586" ht="18" customHeight="1" x14ac:dyDescent="0.15"/>
    <row r="587" ht="18" customHeight="1" x14ac:dyDescent="0.15"/>
    <row r="588" ht="18" customHeight="1" x14ac:dyDescent="0.15"/>
    <row r="589" ht="18" customHeight="1" x14ac:dyDescent="0.15"/>
    <row r="590" ht="18" customHeight="1" x14ac:dyDescent="0.15"/>
    <row r="591" ht="18" customHeight="1" x14ac:dyDescent="0.15"/>
    <row r="592" ht="18" customHeight="1" x14ac:dyDescent="0.15"/>
    <row r="593" ht="18" customHeight="1" x14ac:dyDescent="0.15"/>
    <row r="594" ht="18" customHeight="1" x14ac:dyDescent="0.15"/>
    <row r="595" ht="18" customHeight="1" x14ac:dyDescent="0.15"/>
    <row r="596" ht="18" customHeight="1" x14ac:dyDescent="0.15"/>
    <row r="597" ht="18" customHeight="1" x14ac:dyDescent="0.15"/>
    <row r="598" ht="18" customHeight="1" x14ac:dyDescent="0.15"/>
    <row r="599" ht="18" customHeight="1" x14ac:dyDescent="0.15"/>
    <row r="600" ht="18" customHeight="1" x14ac:dyDescent="0.15"/>
    <row r="601" ht="18" customHeight="1" x14ac:dyDescent="0.15"/>
    <row r="602" ht="18" customHeight="1" x14ac:dyDescent="0.15"/>
    <row r="603" ht="18" customHeight="1" x14ac:dyDescent="0.15"/>
    <row r="604" ht="18" customHeight="1" x14ac:dyDescent="0.15"/>
    <row r="605" ht="18" customHeight="1" x14ac:dyDescent="0.15"/>
    <row r="606" ht="18" customHeight="1" x14ac:dyDescent="0.15"/>
    <row r="607" ht="18" customHeight="1" x14ac:dyDescent="0.15"/>
    <row r="608" ht="18" customHeight="1" x14ac:dyDescent="0.15"/>
    <row r="609" ht="18" customHeight="1" x14ac:dyDescent="0.15"/>
    <row r="610" ht="18" customHeight="1" x14ac:dyDescent="0.15"/>
    <row r="611" ht="18" customHeight="1" x14ac:dyDescent="0.15"/>
    <row r="612" ht="18" customHeight="1" x14ac:dyDescent="0.15"/>
    <row r="613" ht="18" customHeight="1" x14ac:dyDescent="0.15"/>
    <row r="614" ht="18" customHeight="1" x14ac:dyDescent="0.15"/>
    <row r="615" ht="18" customHeight="1" x14ac:dyDescent="0.15"/>
    <row r="616" ht="18" customHeight="1" x14ac:dyDescent="0.15"/>
    <row r="617" ht="18" customHeight="1" x14ac:dyDescent="0.15"/>
    <row r="618" ht="18" customHeight="1" x14ac:dyDescent="0.15"/>
    <row r="619" ht="18" customHeight="1" x14ac:dyDescent="0.15"/>
    <row r="620" ht="18" customHeight="1" x14ac:dyDescent="0.15"/>
    <row r="621" ht="18" customHeight="1" x14ac:dyDescent="0.15"/>
    <row r="622" ht="18" customHeight="1" x14ac:dyDescent="0.15"/>
    <row r="623" ht="18" customHeight="1" x14ac:dyDescent="0.15"/>
    <row r="624" ht="18" customHeight="1" x14ac:dyDescent="0.15"/>
    <row r="625" ht="18" customHeight="1" x14ac:dyDescent="0.15"/>
    <row r="626" ht="18" customHeight="1" x14ac:dyDescent="0.15"/>
    <row r="627" ht="18" customHeight="1" x14ac:dyDescent="0.15"/>
    <row r="628" ht="18" customHeight="1" x14ac:dyDescent="0.15"/>
    <row r="629" ht="18" customHeight="1" x14ac:dyDescent="0.15"/>
    <row r="630" ht="18" customHeight="1" x14ac:dyDescent="0.15"/>
    <row r="631" ht="18" customHeight="1" x14ac:dyDescent="0.15"/>
    <row r="632" ht="18" customHeight="1" x14ac:dyDescent="0.15"/>
    <row r="633" ht="18" customHeight="1" x14ac:dyDescent="0.15"/>
    <row r="634" ht="18" customHeight="1" x14ac:dyDescent="0.15"/>
    <row r="635" ht="18" customHeight="1" x14ac:dyDescent="0.15"/>
    <row r="636" ht="18" customHeight="1" x14ac:dyDescent="0.15"/>
    <row r="637" ht="18" customHeight="1" x14ac:dyDescent="0.15"/>
    <row r="638" ht="18" customHeight="1" x14ac:dyDescent="0.15"/>
    <row r="639" ht="18" customHeight="1" x14ac:dyDescent="0.15"/>
    <row r="640" ht="18" customHeight="1" x14ac:dyDescent="0.15"/>
    <row r="641" ht="18" customHeight="1" x14ac:dyDescent="0.15"/>
    <row r="642" ht="18" customHeight="1" x14ac:dyDescent="0.15"/>
    <row r="643" ht="18" customHeight="1" x14ac:dyDescent="0.15"/>
    <row r="644" ht="18" customHeight="1" x14ac:dyDescent="0.15"/>
    <row r="645" ht="18" customHeight="1" x14ac:dyDescent="0.15"/>
    <row r="646" ht="18" customHeight="1" x14ac:dyDescent="0.15"/>
    <row r="647" ht="18" customHeight="1" x14ac:dyDescent="0.15"/>
    <row r="648" ht="18" customHeight="1" x14ac:dyDescent="0.15"/>
    <row r="649" ht="18" customHeight="1" x14ac:dyDescent="0.15"/>
    <row r="650" ht="18" customHeight="1" x14ac:dyDescent="0.15"/>
    <row r="651" ht="18" customHeight="1" x14ac:dyDescent="0.15"/>
    <row r="652" ht="18" customHeight="1" x14ac:dyDescent="0.15"/>
    <row r="653" ht="18" customHeight="1" x14ac:dyDescent="0.15"/>
    <row r="654" ht="18" customHeight="1" x14ac:dyDescent="0.15"/>
    <row r="655" ht="18" customHeight="1" x14ac:dyDescent="0.15"/>
    <row r="656" ht="18" customHeight="1" x14ac:dyDescent="0.15"/>
    <row r="657" ht="18" customHeight="1" x14ac:dyDescent="0.15"/>
    <row r="658" ht="18" customHeight="1" x14ac:dyDescent="0.15"/>
    <row r="659" ht="18" customHeight="1" x14ac:dyDescent="0.15"/>
    <row r="660" ht="18" customHeight="1" x14ac:dyDescent="0.15"/>
    <row r="661" ht="18" customHeight="1" x14ac:dyDescent="0.15"/>
    <row r="662" ht="18" customHeight="1" x14ac:dyDescent="0.15"/>
    <row r="663" ht="18" customHeight="1" x14ac:dyDescent="0.15"/>
    <row r="664" ht="18" customHeight="1" x14ac:dyDescent="0.15"/>
    <row r="665" ht="18" customHeight="1" x14ac:dyDescent="0.15"/>
    <row r="666" ht="18" customHeight="1" x14ac:dyDescent="0.15"/>
    <row r="667" ht="18" customHeight="1" x14ac:dyDescent="0.15"/>
    <row r="668" ht="18" customHeight="1" x14ac:dyDescent="0.15"/>
    <row r="669" ht="18" customHeight="1" x14ac:dyDescent="0.15"/>
    <row r="670" ht="18" customHeight="1" x14ac:dyDescent="0.15"/>
    <row r="671" ht="18" customHeight="1" x14ac:dyDescent="0.15"/>
    <row r="672" ht="18" customHeight="1" x14ac:dyDescent="0.15"/>
    <row r="673" ht="18" customHeight="1" x14ac:dyDescent="0.15"/>
    <row r="674" ht="18" customHeight="1" x14ac:dyDescent="0.15"/>
    <row r="675" ht="18" customHeight="1" x14ac:dyDescent="0.15"/>
    <row r="676" ht="18" customHeight="1" x14ac:dyDescent="0.15"/>
    <row r="677" ht="18" customHeight="1" x14ac:dyDescent="0.15"/>
    <row r="678" ht="18" customHeight="1" x14ac:dyDescent="0.15"/>
    <row r="679" ht="18" customHeight="1" x14ac:dyDescent="0.15"/>
    <row r="680" ht="18" customHeight="1" x14ac:dyDescent="0.15"/>
    <row r="681" ht="18" customHeight="1" x14ac:dyDescent="0.15"/>
    <row r="682" ht="18" customHeight="1" x14ac:dyDescent="0.15"/>
    <row r="683" ht="18" customHeight="1" x14ac:dyDescent="0.15"/>
    <row r="684" ht="18" customHeight="1" x14ac:dyDescent="0.15"/>
    <row r="685" ht="18" customHeight="1" x14ac:dyDescent="0.15"/>
    <row r="686" ht="18" customHeight="1" x14ac:dyDescent="0.15"/>
    <row r="687" ht="18" customHeight="1" x14ac:dyDescent="0.15"/>
    <row r="688" ht="18" customHeight="1" x14ac:dyDescent="0.15"/>
    <row r="689" ht="18" customHeight="1" x14ac:dyDescent="0.15"/>
    <row r="690" ht="18" customHeight="1" x14ac:dyDescent="0.15"/>
    <row r="691" ht="18" customHeight="1" x14ac:dyDescent="0.15"/>
    <row r="692" ht="18" customHeight="1" x14ac:dyDescent="0.15"/>
    <row r="693" ht="18" customHeight="1" x14ac:dyDescent="0.15"/>
    <row r="694" ht="18" customHeight="1" x14ac:dyDescent="0.15"/>
    <row r="695" ht="18" customHeight="1" x14ac:dyDescent="0.15"/>
    <row r="696" ht="18" customHeight="1" x14ac:dyDescent="0.15"/>
    <row r="697" ht="18" customHeight="1" x14ac:dyDescent="0.15"/>
    <row r="698" ht="18" customHeight="1" x14ac:dyDescent="0.15"/>
    <row r="699" ht="18" customHeight="1" x14ac:dyDescent="0.15"/>
    <row r="700" ht="18" customHeight="1" x14ac:dyDescent="0.15"/>
    <row r="701" ht="18" customHeight="1" x14ac:dyDescent="0.15"/>
    <row r="702" ht="18" customHeight="1" x14ac:dyDescent="0.15"/>
    <row r="703" ht="18" customHeight="1" x14ac:dyDescent="0.15"/>
    <row r="704" ht="18" customHeight="1" x14ac:dyDescent="0.15"/>
    <row r="705" ht="18" customHeight="1" x14ac:dyDescent="0.15"/>
    <row r="706" ht="18" customHeight="1" x14ac:dyDescent="0.15"/>
    <row r="707" ht="18" customHeight="1" x14ac:dyDescent="0.15"/>
    <row r="708" ht="18" customHeight="1" x14ac:dyDescent="0.15"/>
    <row r="709" ht="18" customHeight="1" x14ac:dyDescent="0.15"/>
    <row r="710" ht="18" customHeight="1" x14ac:dyDescent="0.15"/>
    <row r="711" ht="18" customHeight="1" x14ac:dyDescent="0.15"/>
    <row r="712" ht="18" customHeight="1" x14ac:dyDescent="0.15"/>
    <row r="713" ht="18" customHeight="1" x14ac:dyDescent="0.15"/>
    <row r="714" ht="18" customHeight="1" x14ac:dyDescent="0.15"/>
    <row r="715" ht="18" customHeight="1" x14ac:dyDescent="0.15"/>
    <row r="716" ht="18" customHeight="1" x14ac:dyDescent="0.15"/>
    <row r="717" ht="18" customHeight="1" x14ac:dyDescent="0.15"/>
    <row r="718" ht="18" customHeight="1" x14ac:dyDescent="0.15"/>
    <row r="719" ht="18" customHeight="1" x14ac:dyDescent="0.15"/>
    <row r="720" ht="18" customHeight="1" x14ac:dyDescent="0.15"/>
    <row r="721" ht="18" customHeight="1" x14ac:dyDescent="0.15"/>
    <row r="722" ht="18" customHeight="1" x14ac:dyDescent="0.15"/>
    <row r="723" ht="18" customHeight="1" x14ac:dyDescent="0.15"/>
    <row r="724" ht="18" customHeight="1" x14ac:dyDescent="0.15"/>
    <row r="725" ht="18" customHeight="1" x14ac:dyDescent="0.15"/>
    <row r="726" ht="18" customHeight="1" x14ac:dyDescent="0.15"/>
    <row r="727" ht="18" customHeight="1" x14ac:dyDescent="0.15"/>
    <row r="728" ht="18" customHeight="1" x14ac:dyDescent="0.15"/>
    <row r="729" ht="18" customHeight="1" x14ac:dyDescent="0.15"/>
    <row r="730" ht="18" customHeight="1" x14ac:dyDescent="0.15"/>
    <row r="731" ht="18" customHeight="1" x14ac:dyDescent="0.15"/>
    <row r="732" ht="18" customHeight="1" x14ac:dyDescent="0.15"/>
    <row r="733" ht="18" customHeight="1" x14ac:dyDescent="0.15"/>
    <row r="734" ht="18" customHeight="1" x14ac:dyDescent="0.15"/>
    <row r="735" ht="18" customHeight="1" x14ac:dyDescent="0.15"/>
    <row r="736" ht="18" customHeight="1" x14ac:dyDescent="0.15"/>
    <row r="737" ht="18" customHeight="1" x14ac:dyDescent="0.15"/>
    <row r="738" ht="18" customHeight="1" x14ac:dyDescent="0.15"/>
    <row r="739" ht="18" customHeight="1" x14ac:dyDescent="0.15"/>
    <row r="740" ht="18" customHeight="1" x14ac:dyDescent="0.15"/>
    <row r="741" ht="18" customHeight="1" x14ac:dyDescent="0.15"/>
    <row r="742" ht="18" customHeight="1" x14ac:dyDescent="0.15"/>
    <row r="743" ht="18" customHeight="1" x14ac:dyDescent="0.15"/>
    <row r="744" ht="18" customHeight="1" x14ac:dyDescent="0.15"/>
    <row r="745" ht="18" customHeight="1" x14ac:dyDescent="0.15"/>
    <row r="746" ht="18" customHeight="1" x14ac:dyDescent="0.15"/>
    <row r="747" ht="18" customHeight="1" x14ac:dyDescent="0.15"/>
    <row r="748" ht="18" customHeight="1" x14ac:dyDescent="0.15"/>
    <row r="749" ht="18" customHeight="1" x14ac:dyDescent="0.15"/>
    <row r="750" ht="18" customHeight="1" x14ac:dyDescent="0.15"/>
    <row r="751" ht="18" customHeight="1" x14ac:dyDescent="0.15"/>
    <row r="752" ht="18" customHeight="1" x14ac:dyDescent="0.15"/>
    <row r="753" ht="18" customHeight="1" x14ac:dyDescent="0.15"/>
    <row r="754" ht="18" customHeight="1" x14ac:dyDescent="0.15"/>
    <row r="755" ht="18" customHeight="1" x14ac:dyDescent="0.15"/>
    <row r="756" ht="18" customHeight="1" x14ac:dyDescent="0.15"/>
    <row r="757" ht="18" customHeight="1" x14ac:dyDescent="0.15"/>
    <row r="758" ht="18" customHeight="1" x14ac:dyDescent="0.15"/>
    <row r="759" ht="18" customHeight="1" x14ac:dyDescent="0.15"/>
    <row r="760" ht="18" customHeight="1" x14ac:dyDescent="0.15"/>
    <row r="761" ht="18" customHeight="1" x14ac:dyDescent="0.15"/>
    <row r="762" ht="18" customHeight="1" x14ac:dyDescent="0.15"/>
    <row r="763" ht="18" customHeight="1" x14ac:dyDescent="0.15"/>
    <row r="764" ht="18" customHeight="1" x14ac:dyDescent="0.15"/>
    <row r="765" ht="18" customHeight="1" x14ac:dyDescent="0.15"/>
    <row r="766" ht="18" customHeight="1" x14ac:dyDescent="0.15"/>
    <row r="767" ht="18" customHeight="1" x14ac:dyDescent="0.15"/>
    <row r="768" ht="18" customHeight="1" x14ac:dyDescent="0.15"/>
    <row r="769" ht="18" customHeight="1" x14ac:dyDescent="0.15"/>
    <row r="770" ht="18" customHeight="1" x14ac:dyDescent="0.15"/>
    <row r="771" ht="18" customHeight="1" x14ac:dyDescent="0.15"/>
    <row r="772" ht="18" customHeight="1" x14ac:dyDescent="0.15"/>
    <row r="773" ht="18" customHeight="1" x14ac:dyDescent="0.15"/>
    <row r="774" ht="18" customHeight="1" x14ac:dyDescent="0.15"/>
    <row r="775" ht="18" customHeight="1" x14ac:dyDescent="0.15"/>
    <row r="776" ht="18" customHeight="1" x14ac:dyDescent="0.15"/>
    <row r="777" ht="18" customHeight="1" x14ac:dyDescent="0.15"/>
    <row r="778" ht="18" customHeight="1" x14ac:dyDescent="0.15"/>
    <row r="779" ht="18" customHeight="1" x14ac:dyDescent="0.15"/>
    <row r="780" ht="18" customHeight="1" x14ac:dyDescent="0.15"/>
    <row r="781" ht="18" customHeight="1" x14ac:dyDescent="0.15"/>
    <row r="782" ht="18" customHeight="1" x14ac:dyDescent="0.15"/>
    <row r="783" ht="18" customHeight="1" x14ac:dyDescent="0.15"/>
    <row r="784" ht="18" customHeight="1" x14ac:dyDescent="0.15"/>
    <row r="785" ht="18" customHeight="1" x14ac:dyDescent="0.15"/>
    <row r="786" ht="18" customHeight="1" x14ac:dyDescent="0.15"/>
    <row r="787" ht="18" customHeight="1" x14ac:dyDescent="0.15"/>
    <row r="788" ht="18" customHeight="1" x14ac:dyDescent="0.15"/>
    <row r="789" ht="18" customHeight="1" x14ac:dyDescent="0.15"/>
    <row r="790" ht="18" customHeight="1" x14ac:dyDescent="0.15"/>
    <row r="791" ht="18" customHeight="1" x14ac:dyDescent="0.15"/>
    <row r="792" ht="18" customHeight="1" x14ac:dyDescent="0.15"/>
    <row r="793" ht="18" customHeight="1" x14ac:dyDescent="0.15"/>
    <row r="794" ht="18" customHeight="1" x14ac:dyDescent="0.15"/>
    <row r="795" ht="18" customHeight="1" x14ac:dyDescent="0.15"/>
    <row r="796" ht="18" customHeight="1" x14ac:dyDescent="0.15"/>
    <row r="797" ht="18" customHeight="1" x14ac:dyDescent="0.15"/>
    <row r="798" ht="18" customHeight="1" x14ac:dyDescent="0.15"/>
    <row r="799" ht="18" customHeight="1" x14ac:dyDescent="0.15"/>
    <row r="800" ht="18" customHeight="1" x14ac:dyDescent="0.15"/>
    <row r="801" ht="18" customHeight="1" x14ac:dyDescent="0.15"/>
    <row r="802" ht="18" customHeight="1" x14ac:dyDescent="0.15"/>
    <row r="803" ht="18" customHeight="1" x14ac:dyDescent="0.15"/>
    <row r="804" ht="18" customHeight="1" x14ac:dyDescent="0.15"/>
    <row r="805" ht="18" customHeight="1" x14ac:dyDescent="0.15"/>
    <row r="806" ht="18" customHeight="1" x14ac:dyDescent="0.15"/>
    <row r="807" ht="18" customHeight="1" x14ac:dyDescent="0.15"/>
    <row r="808" ht="18" customHeight="1" x14ac:dyDescent="0.15"/>
    <row r="809" ht="18" customHeight="1" x14ac:dyDescent="0.15"/>
    <row r="810" ht="18" customHeight="1" x14ac:dyDescent="0.15"/>
    <row r="811" ht="18" customHeight="1" x14ac:dyDescent="0.15"/>
    <row r="812" ht="18" customHeight="1" x14ac:dyDescent="0.15"/>
    <row r="813" ht="18" customHeight="1" x14ac:dyDescent="0.15"/>
    <row r="814" ht="18" customHeight="1" x14ac:dyDescent="0.15"/>
    <row r="815" ht="18" customHeight="1" x14ac:dyDescent="0.15"/>
    <row r="816" ht="18" customHeight="1" x14ac:dyDescent="0.15"/>
    <row r="817" ht="18" customHeight="1" x14ac:dyDescent="0.15"/>
    <row r="818" ht="18" customHeight="1" x14ac:dyDescent="0.15"/>
    <row r="819" ht="18" customHeight="1" x14ac:dyDescent="0.15"/>
    <row r="820" ht="18" customHeight="1" x14ac:dyDescent="0.15"/>
    <row r="821" ht="18" customHeight="1" x14ac:dyDescent="0.15"/>
    <row r="822" ht="18" customHeight="1" x14ac:dyDescent="0.15"/>
    <row r="823" ht="18" customHeight="1" x14ac:dyDescent="0.15"/>
    <row r="824" ht="18" customHeight="1" x14ac:dyDescent="0.15"/>
    <row r="825" ht="18" customHeight="1" x14ac:dyDescent="0.15"/>
    <row r="826" ht="18" customHeight="1" x14ac:dyDescent="0.15"/>
    <row r="827" ht="18" customHeight="1" x14ac:dyDescent="0.15"/>
    <row r="828" ht="18" customHeight="1" x14ac:dyDescent="0.15"/>
    <row r="829" ht="18" customHeight="1" x14ac:dyDescent="0.15"/>
    <row r="830" ht="18" customHeight="1" x14ac:dyDescent="0.15"/>
    <row r="831" ht="18" customHeight="1" x14ac:dyDescent="0.15"/>
    <row r="832" ht="18" customHeight="1" x14ac:dyDescent="0.15"/>
    <row r="833" ht="18" customHeight="1" x14ac:dyDescent="0.15"/>
    <row r="834" ht="18" customHeight="1" x14ac:dyDescent="0.15"/>
    <row r="835" ht="18" customHeight="1" x14ac:dyDescent="0.15"/>
    <row r="836" ht="18" customHeight="1" x14ac:dyDescent="0.15"/>
    <row r="837" ht="18" customHeight="1" x14ac:dyDescent="0.15"/>
    <row r="838" ht="18" customHeight="1" x14ac:dyDescent="0.15"/>
    <row r="839" ht="18" customHeight="1" x14ac:dyDescent="0.15"/>
    <row r="840" ht="18" customHeight="1" x14ac:dyDescent="0.15"/>
    <row r="841" ht="18" customHeight="1" x14ac:dyDescent="0.15"/>
    <row r="842" ht="18" customHeight="1" x14ac:dyDescent="0.15"/>
    <row r="843" ht="18" customHeight="1" x14ac:dyDescent="0.15"/>
    <row r="844" ht="18" customHeight="1" x14ac:dyDescent="0.15"/>
    <row r="845" ht="18" customHeight="1" x14ac:dyDescent="0.15"/>
    <row r="846" ht="18" customHeight="1" x14ac:dyDescent="0.15"/>
    <row r="847" ht="18" customHeight="1" x14ac:dyDescent="0.15"/>
    <row r="848" ht="18" customHeight="1" x14ac:dyDescent="0.15"/>
    <row r="849" ht="18" customHeight="1" x14ac:dyDescent="0.15"/>
    <row r="850" ht="18" customHeight="1" x14ac:dyDescent="0.15"/>
    <row r="851" ht="18" customHeight="1" x14ac:dyDescent="0.15"/>
    <row r="852" ht="18" customHeight="1" x14ac:dyDescent="0.15"/>
    <row r="853" ht="18" customHeight="1" x14ac:dyDescent="0.15"/>
    <row r="854" ht="18" customHeight="1" x14ac:dyDescent="0.15"/>
    <row r="855" ht="18" customHeight="1" x14ac:dyDescent="0.15"/>
    <row r="856" ht="18" customHeight="1" x14ac:dyDescent="0.15"/>
    <row r="857" ht="18" customHeight="1" x14ac:dyDescent="0.15"/>
    <row r="858" ht="18" customHeight="1" x14ac:dyDescent="0.15"/>
    <row r="859" ht="18" customHeight="1" x14ac:dyDescent="0.15"/>
    <row r="860" ht="18" customHeight="1" x14ac:dyDescent="0.15"/>
    <row r="861" ht="18" customHeight="1" x14ac:dyDescent="0.15"/>
    <row r="862" ht="18" customHeight="1" x14ac:dyDescent="0.15"/>
    <row r="863" ht="18" customHeight="1" x14ac:dyDescent="0.15"/>
    <row r="864" ht="18" customHeight="1" x14ac:dyDescent="0.15"/>
    <row r="865" ht="18" customHeight="1" x14ac:dyDescent="0.15"/>
    <row r="866" ht="18" customHeight="1" x14ac:dyDescent="0.15"/>
    <row r="867" ht="18" customHeight="1" x14ac:dyDescent="0.15"/>
    <row r="868" ht="18" customHeight="1" x14ac:dyDescent="0.15"/>
    <row r="869" ht="18" customHeight="1" x14ac:dyDescent="0.15"/>
    <row r="870" ht="18" customHeight="1" x14ac:dyDescent="0.15"/>
    <row r="871" ht="18" customHeight="1" x14ac:dyDescent="0.15"/>
    <row r="872" ht="18" customHeight="1" x14ac:dyDescent="0.15"/>
    <row r="873" ht="18" customHeight="1" x14ac:dyDescent="0.15"/>
    <row r="874" ht="18" customHeight="1" x14ac:dyDescent="0.15"/>
    <row r="875" ht="18" customHeight="1" x14ac:dyDescent="0.15"/>
    <row r="876" ht="18" customHeight="1" x14ac:dyDescent="0.15"/>
    <row r="877" ht="18" customHeight="1" x14ac:dyDescent="0.15"/>
    <row r="878" ht="18" customHeight="1" x14ac:dyDescent="0.15"/>
    <row r="879" ht="18" customHeight="1" x14ac:dyDescent="0.15"/>
    <row r="880" ht="18" customHeight="1" x14ac:dyDescent="0.15"/>
    <row r="881" ht="18" customHeight="1" x14ac:dyDescent="0.15"/>
    <row r="882" ht="18" customHeight="1" x14ac:dyDescent="0.15"/>
    <row r="883" ht="18" customHeight="1" x14ac:dyDescent="0.15"/>
    <row r="884" ht="18" customHeight="1" x14ac:dyDescent="0.15"/>
    <row r="885" ht="18" customHeight="1" x14ac:dyDescent="0.15"/>
    <row r="886" ht="18" customHeight="1" x14ac:dyDescent="0.15"/>
    <row r="887" ht="18" customHeight="1" x14ac:dyDescent="0.15"/>
    <row r="888" ht="18" customHeight="1" x14ac:dyDescent="0.15"/>
    <row r="889" ht="18" customHeight="1" x14ac:dyDescent="0.15"/>
    <row r="890" ht="18" customHeight="1" x14ac:dyDescent="0.15"/>
    <row r="891" ht="18" customHeight="1" x14ac:dyDescent="0.15"/>
    <row r="892" ht="18" customHeight="1" x14ac:dyDescent="0.15"/>
    <row r="893" ht="18" customHeight="1" x14ac:dyDescent="0.15"/>
    <row r="894" ht="18" customHeight="1" x14ac:dyDescent="0.15"/>
    <row r="895" ht="18" customHeight="1" x14ac:dyDescent="0.15"/>
    <row r="896" ht="18" customHeight="1" x14ac:dyDescent="0.15"/>
    <row r="897" ht="18" customHeight="1" x14ac:dyDescent="0.15"/>
    <row r="898" ht="18" customHeight="1" x14ac:dyDescent="0.15"/>
    <row r="899" ht="18" customHeight="1" x14ac:dyDescent="0.15"/>
    <row r="900" ht="18" customHeight="1" x14ac:dyDescent="0.15"/>
    <row r="901" ht="18" customHeight="1" x14ac:dyDescent="0.15"/>
    <row r="902" ht="18" customHeight="1" x14ac:dyDescent="0.15"/>
    <row r="903" ht="18" customHeight="1" x14ac:dyDescent="0.15"/>
    <row r="904" ht="18" customHeight="1" x14ac:dyDescent="0.15"/>
    <row r="905" ht="18" customHeight="1" x14ac:dyDescent="0.15"/>
    <row r="906" ht="18" customHeight="1" x14ac:dyDescent="0.15"/>
    <row r="907" ht="18" customHeight="1" x14ac:dyDescent="0.15"/>
    <row r="908" ht="18" customHeight="1" x14ac:dyDescent="0.15"/>
    <row r="909" ht="18" customHeight="1" x14ac:dyDescent="0.15"/>
    <row r="910" ht="18" customHeight="1" x14ac:dyDescent="0.15"/>
    <row r="911" ht="18" customHeight="1" x14ac:dyDescent="0.15"/>
    <row r="912" ht="18" customHeight="1" x14ac:dyDescent="0.15"/>
    <row r="913" ht="18" customHeight="1" x14ac:dyDescent="0.15"/>
    <row r="914" ht="18" customHeight="1" x14ac:dyDescent="0.15"/>
    <row r="915" ht="18" customHeight="1" x14ac:dyDescent="0.15"/>
    <row r="916" ht="18" customHeight="1" x14ac:dyDescent="0.15"/>
    <row r="917" ht="18" customHeight="1" x14ac:dyDescent="0.15"/>
    <row r="918" ht="18" customHeight="1" x14ac:dyDescent="0.15"/>
    <row r="919" ht="18" customHeight="1" x14ac:dyDescent="0.15"/>
    <row r="920" ht="18" customHeight="1" x14ac:dyDescent="0.15"/>
    <row r="921" ht="18" customHeight="1" x14ac:dyDescent="0.15"/>
    <row r="922" ht="18" customHeight="1" x14ac:dyDescent="0.15"/>
    <row r="923" ht="18" customHeight="1" x14ac:dyDescent="0.15"/>
    <row r="924" ht="18" customHeight="1" x14ac:dyDescent="0.15"/>
    <row r="925" ht="18" customHeight="1" x14ac:dyDescent="0.15"/>
    <row r="926" ht="18" customHeight="1" x14ac:dyDescent="0.15"/>
    <row r="927" ht="18" customHeight="1" x14ac:dyDescent="0.15"/>
    <row r="928" ht="18" customHeight="1" x14ac:dyDescent="0.15"/>
    <row r="929" ht="18" customHeight="1" x14ac:dyDescent="0.15"/>
    <row r="930" ht="18" customHeight="1" x14ac:dyDescent="0.15"/>
    <row r="931" ht="18" customHeight="1" x14ac:dyDescent="0.15"/>
    <row r="932" ht="18" customHeight="1" x14ac:dyDescent="0.15"/>
    <row r="933" ht="18" customHeight="1" x14ac:dyDescent="0.15"/>
    <row r="934" ht="18" customHeight="1" x14ac:dyDescent="0.15"/>
    <row r="935" ht="18" customHeight="1" x14ac:dyDescent="0.15"/>
    <row r="936" ht="18" customHeight="1" x14ac:dyDescent="0.15"/>
    <row r="937" ht="18" customHeight="1" x14ac:dyDescent="0.15"/>
    <row r="938" ht="18" customHeight="1" x14ac:dyDescent="0.15"/>
    <row r="939" ht="18" customHeight="1" x14ac:dyDescent="0.15"/>
    <row r="940" ht="18" customHeight="1" x14ac:dyDescent="0.15"/>
    <row r="941" ht="18" customHeight="1" x14ac:dyDescent="0.15"/>
    <row r="942" ht="18" customHeight="1" x14ac:dyDescent="0.15"/>
    <row r="943" ht="18" customHeight="1" x14ac:dyDescent="0.15"/>
    <row r="944" ht="18" customHeight="1" x14ac:dyDescent="0.15"/>
    <row r="945" ht="18" customHeight="1" x14ac:dyDescent="0.15"/>
    <row r="946" ht="18" customHeight="1" x14ac:dyDescent="0.15"/>
    <row r="947" ht="18" customHeight="1" x14ac:dyDescent="0.15"/>
    <row r="948" ht="18" customHeight="1" x14ac:dyDescent="0.15"/>
    <row r="949" ht="18" customHeight="1" x14ac:dyDescent="0.15"/>
    <row r="950" ht="18" customHeight="1" x14ac:dyDescent="0.15"/>
    <row r="951" ht="18" customHeight="1" x14ac:dyDescent="0.15"/>
    <row r="952" ht="18" customHeight="1" x14ac:dyDescent="0.15"/>
    <row r="953" ht="18" customHeight="1" x14ac:dyDescent="0.15"/>
    <row r="954" ht="18" customHeight="1" x14ac:dyDescent="0.15"/>
    <row r="955" ht="18" customHeight="1" x14ac:dyDescent="0.15"/>
    <row r="956" ht="18" customHeight="1" x14ac:dyDescent="0.15"/>
    <row r="957" ht="18" customHeight="1" x14ac:dyDescent="0.15"/>
    <row r="958" ht="18" customHeight="1" x14ac:dyDescent="0.15"/>
    <row r="959" ht="18" customHeight="1" x14ac:dyDescent="0.15"/>
    <row r="960" ht="18" customHeight="1" x14ac:dyDescent="0.15"/>
    <row r="961" ht="18" customHeight="1" x14ac:dyDescent="0.15"/>
    <row r="962" ht="18" customHeight="1" x14ac:dyDescent="0.15"/>
    <row r="963" ht="18" customHeight="1" x14ac:dyDescent="0.15"/>
    <row r="964" ht="18" customHeight="1" x14ac:dyDescent="0.15"/>
    <row r="965" ht="18" customHeight="1" x14ac:dyDescent="0.15"/>
    <row r="966" ht="18" customHeight="1" x14ac:dyDescent="0.15"/>
    <row r="967" ht="18" customHeight="1" x14ac:dyDescent="0.15"/>
    <row r="968" ht="18" customHeight="1" x14ac:dyDescent="0.15"/>
    <row r="969" ht="18" customHeight="1" x14ac:dyDescent="0.15"/>
    <row r="970" ht="18" customHeight="1" x14ac:dyDescent="0.15"/>
    <row r="971" ht="18" customHeight="1" x14ac:dyDescent="0.15"/>
    <row r="972" ht="18" customHeight="1" x14ac:dyDescent="0.15"/>
    <row r="973" ht="18" customHeight="1" x14ac:dyDescent="0.15"/>
    <row r="974" ht="18" customHeight="1" x14ac:dyDescent="0.15"/>
    <row r="975" ht="18" customHeight="1" x14ac:dyDescent="0.15"/>
    <row r="976" ht="18" customHeight="1" x14ac:dyDescent="0.15"/>
    <row r="977" ht="18" customHeight="1" x14ac:dyDescent="0.15"/>
    <row r="978" ht="18" customHeight="1" x14ac:dyDescent="0.15"/>
    <row r="979" ht="18" customHeight="1" x14ac:dyDescent="0.15"/>
    <row r="980" ht="18" customHeight="1" x14ac:dyDescent="0.15"/>
    <row r="981" ht="18" customHeight="1" x14ac:dyDescent="0.15"/>
    <row r="982" ht="18" customHeight="1" x14ac:dyDescent="0.15"/>
    <row r="983" ht="18" customHeight="1" x14ac:dyDescent="0.15"/>
    <row r="984" ht="18" customHeight="1" x14ac:dyDescent="0.15"/>
    <row r="985" ht="18" customHeight="1" x14ac:dyDescent="0.15"/>
    <row r="986" ht="18" customHeight="1" x14ac:dyDescent="0.15"/>
    <row r="987" ht="18" customHeight="1" x14ac:dyDescent="0.15"/>
    <row r="988" ht="18" customHeight="1" x14ac:dyDescent="0.15"/>
    <row r="989" ht="18" customHeight="1" x14ac:dyDescent="0.15"/>
    <row r="990" ht="18" customHeight="1" x14ac:dyDescent="0.15"/>
    <row r="991" ht="18" customHeight="1" x14ac:dyDescent="0.15"/>
    <row r="992" ht="18" customHeight="1" x14ac:dyDescent="0.15"/>
    <row r="993" ht="18" customHeight="1" x14ac:dyDescent="0.15"/>
    <row r="994" ht="18" customHeight="1" x14ac:dyDescent="0.15"/>
    <row r="995" ht="18" customHeight="1" x14ac:dyDescent="0.15"/>
    <row r="996" ht="18" customHeight="1" x14ac:dyDescent="0.15"/>
    <row r="997" ht="18" customHeight="1" x14ac:dyDescent="0.15"/>
    <row r="998" ht="18" customHeight="1" x14ac:dyDescent="0.15"/>
    <row r="999" ht="18" customHeight="1" x14ac:dyDescent="0.15"/>
    <row r="1000" ht="18" customHeight="1" x14ac:dyDescent="0.15"/>
    <row r="1001" ht="18" customHeight="1" x14ac:dyDescent="0.15"/>
    <row r="1002" ht="18" customHeight="1" x14ac:dyDescent="0.15"/>
    <row r="1003" ht="18" customHeight="1" x14ac:dyDescent="0.15"/>
    <row r="1004" ht="18" customHeight="1" x14ac:dyDescent="0.15"/>
    <row r="1005" ht="18" customHeight="1" x14ac:dyDescent="0.15"/>
    <row r="1006" ht="18" customHeight="1" x14ac:dyDescent="0.15"/>
    <row r="1007" ht="18" customHeight="1" x14ac:dyDescent="0.15"/>
    <row r="1008" ht="18" customHeight="1" x14ac:dyDescent="0.15"/>
    <row r="1009" ht="18" customHeight="1" x14ac:dyDescent="0.15"/>
    <row r="1010" ht="18" customHeight="1" x14ac:dyDescent="0.15"/>
    <row r="1011" ht="18" customHeight="1" x14ac:dyDescent="0.15"/>
    <row r="1012" ht="18" customHeight="1" x14ac:dyDescent="0.15"/>
    <row r="1013" ht="18" customHeight="1" x14ac:dyDescent="0.15"/>
    <row r="1014" ht="18" customHeight="1" x14ac:dyDescent="0.15"/>
    <row r="1015" ht="18" customHeight="1" x14ac:dyDescent="0.15"/>
    <row r="1016" ht="18" customHeight="1" x14ac:dyDescent="0.15"/>
    <row r="1017" ht="18" customHeight="1" x14ac:dyDescent="0.15"/>
    <row r="1018" ht="18" customHeight="1" x14ac:dyDescent="0.15"/>
    <row r="1019" ht="18" customHeight="1" x14ac:dyDescent="0.15"/>
    <row r="1020" ht="18" customHeight="1" x14ac:dyDescent="0.15"/>
    <row r="1021" ht="18" customHeight="1" x14ac:dyDescent="0.15"/>
    <row r="1022" ht="18" customHeight="1" x14ac:dyDescent="0.15"/>
    <row r="1023" ht="18" customHeight="1" x14ac:dyDescent="0.15"/>
    <row r="1024" ht="18" customHeight="1" x14ac:dyDescent="0.15"/>
    <row r="1025" ht="18" customHeight="1" x14ac:dyDescent="0.15"/>
    <row r="1026" ht="18" customHeight="1" x14ac:dyDescent="0.15"/>
    <row r="1027" ht="18" customHeight="1" x14ac:dyDescent="0.15"/>
    <row r="1028" ht="18" customHeight="1" x14ac:dyDescent="0.15"/>
    <row r="1029" ht="18" customHeight="1" x14ac:dyDescent="0.15"/>
    <row r="1030" ht="18" customHeight="1" x14ac:dyDescent="0.15"/>
    <row r="1031" ht="18" customHeight="1" x14ac:dyDescent="0.15"/>
    <row r="1032" ht="18" customHeight="1" x14ac:dyDescent="0.15"/>
    <row r="1033" ht="18" customHeight="1" x14ac:dyDescent="0.15"/>
    <row r="1034" ht="18" customHeight="1" x14ac:dyDescent="0.15"/>
    <row r="1035" ht="18" customHeight="1" x14ac:dyDescent="0.15"/>
    <row r="1036" ht="18" customHeight="1" x14ac:dyDescent="0.15"/>
    <row r="1037" ht="18" customHeight="1" x14ac:dyDescent="0.15"/>
    <row r="1038" ht="18" customHeight="1" x14ac:dyDescent="0.15"/>
    <row r="1039" ht="18" customHeight="1" x14ac:dyDescent="0.15"/>
    <row r="1040" ht="18" customHeight="1" x14ac:dyDescent="0.15"/>
    <row r="1041" ht="18" customHeight="1" x14ac:dyDescent="0.15"/>
    <row r="1042" ht="18" customHeight="1" x14ac:dyDescent="0.15"/>
    <row r="1043" ht="18" customHeight="1" x14ac:dyDescent="0.15"/>
    <row r="1044" ht="18" customHeight="1" x14ac:dyDescent="0.15"/>
    <row r="1045" ht="18" customHeight="1" x14ac:dyDescent="0.15"/>
    <row r="1046" ht="18" customHeight="1" x14ac:dyDescent="0.15"/>
    <row r="1047" ht="18" customHeight="1" x14ac:dyDescent="0.15"/>
    <row r="1048" ht="18" customHeight="1" x14ac:dyDescent="0.15"/>
    <row r="1049" ht="18" customHeight="1" x14ac:dyDescent="0.15"/>
    <row r="1050" ht="18" customHeight="1" x14ac:dyDescent="0.15"/>
    <row r="1051" ht="18" customHeight="1" x14ac:dyDescent="0.15"/>
    <row r="1052" ht="18" customHeight="1" x14ac:dyDescent="0.15"/>
    <row r="1053" ht="18" customHeight="1" x14ac:dyDescent="0.15"/>
    <row r="1054" ht="18" customHeight="1" x14ac:dyDescent="0.15"/>
    <row r="1055" ht="18" customHeight="1" x14ac:dyDescent="0.15"/>
    <row r="1056" ht="18" customHeight="1" x14ac:dyDescent="0.15"/>
    <row r="1057" ht="18" customHeight="1" x14ac:dyDescent="0.15"/>
    <row r="1058" ht="18" customHeight="1" x14ac:dyDescent="0.15"/>
    <row r="1059" ht="18" customHeight="1" x14ac:dyDescent="0.15"/>
    <row r="1060" ht="18" customHeight="1" x14ac:dyDescent="0.15"/>
    <row r="1061" ht="18" customHeight="1" x14ac:dyDescent="0.15"/>
    <row r="1062" ht="18" customHeight="1" x14ac:dyDescent="0.15"/>
    <row r="1063" ht="18" customHeight="1" x14ac:dyDescent="0.15"/>
    <row r="1064" ht="18" customHeight="1" x14ac:dyDescent="0.15"/>
    <row r="1065" ht="18" customHeight="1" x14ac:dyDescent="0.15"/>
    <row r="1066" ht="18" customHeight="1" x14ac:dyDescent="0.15"/>
    <row r="1067" ht="18" customHeight="1" x14ac:dyDescent="0.15"/>
    <row r="1068" ht="18" customHeight="1" x14ac:dyDescent="0.15"/>
    <row r="1069" ht="18" customHeight="1" x14ac:dyDescent="0.15"/>
    <row r="1070" ht="18" customHeight="1" x14ac:dyDescent="0.15"/>
    <row r="1071" ht="18" customHeight="1" x14ac:dyDescent="0.15"/>
    <row r="1072" ht="18" customHeight="1" x14ac:dyDescent="0.15"/>
    <row r="1073" ht="18" customHeight="1" x14ac:dyDescent="0.15"/>
    <row r="1074" ht="18" customHeight="1" x14ac:dyDescent="0.15"/>
    <row r="1075" ht="18" customHeight="1" x14ac:dyDescent="0.15"/>
    <row r="1076" ht="18" customHeight="1" x14ac:dyDescent="0.15"/>
    <row r="1077" ht="18" customHeight="1" x14ac:dyDescent="0.15"/>
    <row r="1078" ht="18" customHeight="1" x14ac:dyDescent="0.15"/>
    <row r="1079" ht="18" customHeight="1" x14ac:dyDescent="0.15"/>
    <row r="1080" ht="18" customHeight="1" x14ac:dyDescent="0.15"/>
    <row r="1081" ht="18" customHeight="1" x14ac:dyDescent="0.15"/>
    <row r="1082" ht="18" customHeight="1" x14ac:dyDescent="0.15"/>
    <row r="1083" ht="18" customHeight="1" x14ac:dyDescent="0.15"/>
    <row r="1084" ht="18" customHeight="1" x14ac:dyDescent="0.15"/>
    <row r="1085" ht="18" customHeight="1" x14ac:dyDescent="0.15"/>
    <row r="1086" ht="18" customHeight="1" x14ac:dyDescent="0.15"/>
    <row r="1087" ht="18" customHeight="1" x14ac:dyDescent="0.15"/>
    <row r="1088" ht="18" customHeight="1" x14ac:dyDescent="0.15"/>
    <row r="1089" ht="18" customHeight="1" x14ac:dyDescent="0.15"/>
    <row r="1090" ht="18" customHeight="1" x14ac:dyDescent="0.15"/>
    <row r="1091" ht="18" customHeight="1" x14ac:dyDescent="0.15"/>
    <row r="1092" ht="18" customHeight="1" x14ac:dyDescent="0.15"/>
    <row r="1093" ht="18" customHeight="1" x14ac:dyDescent="0.15"/>
    <row r="1094" ht="18" customHeight="1" x14ac:dyDescent="0.15"/>
    <row r="1095" ht="18" customHeight="1" x14ac:dyDescent="0.15"/>
    <row r="1096" ht="18" customHeight="1" x14ac:dyDescent="0.15"/>
    <row r="1097" ht="18" customHeight="1" x14ac:dyDescent="0.15"/>
    <row r="1098" ht="18" customHeight="1" x14ac:dyDescent="0.15"/>
    <row r="1099" ht="18" customHeight="1" x14ac:dyDescent="0.15"/>
    <row r="1100" ht="18" customHeight="1" x14ac:dyDescent="0.15"/>
    <row r="1101" ht="18" customHeight="1" x14ac:dyDescent="0.15"/>
    <row r="1102" ht="18" customHeight="1" x14ac:dyDescent="0.15"/>
    <row r="1103" ht="18" customHeight="1" x14ac:dyDescent="0.15"/>
    <row r="1104" ht="18" customHeight="1" x14ac:dyDescent="0.15"/>
    <row r="1105" ht="18" customHeight="1" x14ac:dyDescent="0.15"/>
    <row r="1106" ht="18" customHeight="1" x14ac:dyDescent="0.15"/>
    <row r="1107" ht="18" customHeight="1" x14ac:dyDescent="0.15"/>
    <row r="1108" ht="18" customHeight="1" x14ac:dyDescent="0.15"/>
    <row r="1109" ht="18" customHeight="1" x14ac:dyDescent="0.15"/>
    <row r="1110" ht="18" customHeight="1" x14ac:dyDescent="0.15"/>
    <row r="1111" ht="18" customHeight="1" x14ac:dyDescent="0.15"/>
    <row r="1112" ht="18" customHeight="1" x14ac:dyDescent="0.15"/>
    <row r="1113" ht="18" customHeight="1" x14ac:dyDescent="0.15"/>
    <row r="1114" ht="18" customHeight="1" x14ac:dyDescent="0.15"/>
    <row r="1115" ht="18" customHeight="1" x14ac:dyDescent="0.15"/>
    <row r="1116" ht="18" customHeight="1" x14ac:dyDescent="0.15"/>
    <row r="1117" ht="18" customHeight="1" x14ac:dyDescent="0.15"/>
    <row r="1118" ht="18" customHeight="1" x14ac:dyDescent="0.15"/>
    <row r="1119" ht="18" customHeight="1" x14ac:dyDescent="0.15"/>
    <row r="1120" ht="18" customHeight="1" x14ac:dyDescent="0.15"/>
    <row r="1121" ht="18" customHeight="1" x14ac:dyDescent="0.15"/>
    <row r="1122" ht="18" customHeight="1" x14ac:dyDescent="0.15"/>
    <row r="1123" ht="18" customHeight="1" x14ac:dyDescent="0.15"/>
    <row r="1124" ht="18" customHeight="1" x14ac:dyDescent="0.15"/>
    <row r="1125" ht="18" customHeight="1" x14ac:dyDescent="0.15"/>
    <row r="1126" ht="18" customHeight="1" x14ac:dyDescent="0.15"/>
    <row r="1127" ht="18" customHeight="1" x14ac:dyDescent="0.15"/>
    <row r="1128" ht="18" customHeight="1" x14ac:dyDescent="0.15"/>
    <row r="1129" ht="18" customHeight="1" x14ac:dyDescent="0.15"/>
    <row r="1130" ht="18" customHeight="1" x14ac:dyDescent="0.15"/>
    <row r="1131" ht="18" customHeight="1" x14ac:dyDescent="0.15"/>
    <row r="1132" ht="18" customHeight="1" x14ac:dyDescent="0.15"/>
    <row r="1133" ht="18" customHeight="1" x14ac:dyDescent="0.15"/>
    <row r="1134" ht="18" customHeight="1" x14ac:dyDescent="0.15"/>
    <row r="1135" ht="18" customHeight="1" x14ac:dyDescent="0.15"/>
    <row r="1136" ht="18" customHeight="1" x14ac:dyDescent="0.15"/>
    <row r="1137" ht="18" customHeight="1" x14ac:dyDescent="0.15"/>
    <row r="1138" ht="18" customHeight="1" x14ac:dyDescent="0.15"/>
    <row r="1139" ht="18" customHeight="1" x14ac:dyDescent="0.15"/>
    <row r="1140" ht="18" customHeight="1" x14ac:dyDescent="0.15"/>
    <row r="1141" ht="18" customHeight="1" x14ac:dyDescent="0.15"/>
    <row r="1142" ht="18" customHeight="1" x14ac:dyDescent="0.15"/>
    <row r="1143" ht="18" customHeight="1" x14ac:dyDescent="0.15"/>
    <row r="1144" ht="18" customHeight="1" x14ac:dyDescent="0.15"/>
    <row r="1145" ht="18" customHeight="1" x14ac:dyDescent="0.15"/>
    <row r="1146" ht="18" customHeight="1" x14ac:dyDescent="0.15"/>
    <row r="1147" ht="18" customHeight="1" x14ac:dyDescent="0.15"/>
    <row r="1148" ht="18" customHeight="1" x14ac:dyDescent="0.15"/>
    <row r="1149" ht="18" customHeight="1" x14ac:dyDescent="0.15"/>
    <row r="1150" ht="18" customHeight="1" x14ac:dyDescent="0.15"/>
    <row r="1151" ht="18" customHeight="1" x14ac:dyDescent="0.15"/>
    <row r="1152" ht="18" customHeight="1" x14ac:dyDescent="0.15"/>
    <row r="1153" ht="18" customHeight="1" x14ac:dyDescent="0.15"/>
    <row r="1154" ht="18" customHeight="1" x14ac:dyDescent="0.15"/>
    <row r="1155" ht="18" customHeight="1" x14ac:dyDescent="0.15"/>
    <row r="1156" ht="18" customHeight="1" x14ac:dyDescent="0.15"/>
    <row r="1157" ht="18" customHeight="1" x14ac:dyDescent="0.15"/>
    <row r="1158" ht="18" customHeight="1" x14ac:dyDescent="0.15"/>
    <row r="1159" ht="18" customHeight="1" x14ac:dyDescent="0.15"/>
    <row r="1160" ht="18" customHeight="1" x14ac:dyDescent="0.15"/>
    <row r="1161" ht="18" customHeight="1" x14ac:dyDescent="0.15"/>
    <row r="1162" ht="18" customHeight="1" x14ac:dyDescent="0.15"/>
    <row r="1163" ht="18" customHeight="1" x14ac:dyDescent="0.15"/>
    <row r="1164" ht="18" customHeight="1" x14ac:dyDescent="0.15"/>
    <row r="1165" ht="18" customHeight="1" x14ac:dyDescent="0.15"/>
    <row r="1166" ht="18" customHeight="1" x14ac:dyDescent="0.15"/>
    <row r="1167" ht="18" customHeight="1" x14ac:dyDescent="0.15"/>
    <row r="1168" ht="18" customHeight="1" x14ac:dyDescent="0.15"/>
    <row r="1169" ht="18" customHeight="1" x14ac:dyDescent="0.15"/>
    <row r="1170" ht="18" customHeight="1" x14ac:dyDescent="0.15"/>
    <row r="1171" ht="18" customHeight="1" x14ac:dyDescent="0.15"/>
    <row r="1172" ht="18" customHeight="1" x14ac:dyDescent="0.15"/>
    <row r="1173" ht="18" customHeight="1" x14ac:dyDescent="0.15"/>
    <row r="1174" ht="18" customHeight="1" x14ac:dyDescent="0.15"/>
    <row r="1175" ht="18" customHeight="1" x14ac:dyDescent="0.15"/>
    <row r="1176" ht="18" customHeight="1" x14ac:dyDescent="0.15"/>
    <row r="1177" ht="18" customHeight="1" x14ac:dyDescent="0.15"/>
    <row r="1178" ht="18" customHeight="1" x14ac:dyDescent="0.15"/>
    <row r="1179" ht="18" customHeight="1" x14ac:dyDescent="0.15"/>
    <row r="1180" ht="18" customHeight="1" x14ac:dyDescent="0.15"/>
    <row r="1181" ht="18" customHeight="1" x14ac:dyDescent="0.15"/>
    <row r="1182" ht="18" customHeight="1" x14ac:dyDescent="0.15"/>
    <row r="1183" ht="18" customHeight="1" x14ac:dyDescent="0.15"/>
    <row r="1184" ht="18" customHeight="1" x14ac:dyDescent="0.15"/>
    <row r="1185" ht="18" customHeight="1" x14ac:dyDescent="0.15"/>
    <row r="1186" ht="18" customHeight="1" x14ac:dyDescent="0.15"/>
    <row r="1187" ht="18" customHeight="1" x14ac:dyDescent="0.15"/>
    <row r="1188" ht="18" customHeight="1" x14ac:dyDescent="0.15"/>
    <row r="1189" ht="18" customHeight="1" x14ac:dyDescent="0.15"/>
    <row r="1190" ht="18" customHeight="1" x14ac:dyDescent="0.15"/>
    <row r="1191" ht="18" customHeight="1" x14ac:dyDescent="0.15"/>
    <row r="1192" ht="18" customHeight="1" x14ac:dyDescent="0.15"/>
    <row r="1193" ht="18" customHeight="1" x14ac:dyDescent="0.15"/>
    <row r="1194" ht="18" customHeight="1" x14ac:dyDescent="0.15"/>
    <row r="1195" ht="18" customHeight="1" x14ac:dyDescent="0.15"/>
    <row r="1196" ht="18" customHeight="1" x14ac:dyDescent="0.15"/>
    <row r="1197" ht="18" customHeight="1" x14ac:dyDescent="0.15"/>
    <row r="1198" ht="18" customHeight="1" x14ac:dyDescent="0.15"/>
    <row r="1199" ht="18" customHeight="1" x14ac:dyDescent="0.15"/>
    <row r="1200" ht="18" customHeight="1" x14ac:dyDescent="0.15"/>
    <row r="1201" ht="18" customHeight="1" x14ac:dyDescent="0.15"/>
    <row r="1202" ht="18" customHeight="1" x14ac:dyDescent="0.15"/>
    <row r="1203" ht="18" customHeight="1" x14ac:dyDescent="0.15"/>
    <row r="1204" ht="18" customHeight="1" x14ac:dyDescent="0.15"/>
    <row r="1205" ht="18" customHeight="1" x14ac:dyDescent="0.15"/>
    <row r="1206" ht="18" customHeight="1" x14ac:dyDescent="0.15"/>
    <row r="1207" ht="18" customHeight="1" x14ac:dyDescent="0.15"/>
    <row r="1208" ht="18" customHeight="1" x14ac:dyDescent="0.15"/>
    <row r="1209" ht="18" customHeight="1" x14ac:dyDescent="0.15"/>
    <row r="1210" ht="18" customHeight="1" x14ac:dyDescent="0.15"/>
    <row r="1211" ht="18" customHeight="1" x14ac:dyDescent="0.15"/>
    <row r="1212" ht="18" customHeight="1" x14ac:dyDescent="0.15"/>
    <row r="1213" ht="18" customHeight="1" x14ac:dyDescent="0.15"/>
    <row r="1214" ht="18" customHeight="1" x14ac:dyDescent="0.15"/>
    <row r="1215" ht="18" customHeight="1" x14ac:dyDescent="0.15"/>
    <row r="1216" ht="18" customHeight="1" x14ac:dyDescent="0.15"/>
    <row r="1217" ht="18" customHeight="1" x14ac:dyDescent="0.15"/>
    <row r="1218" ht="18" customHeight="1" x14ac:dyDescent="0.15"/>
    <row r="1219" ht="18" customHeight="1" x14ac:dyDescent="0.15"/>
    <row r="1220" ht="18" customHeight="1" x14ac:dyDescent="0.15"/>
    <row r="1221" ht="18" customHeight="1" x14ac:dyDescent="0.15"/>
    <row r="1222" ht="18" customHeight="1" x14ac:dyDescent="0.15"/>
    <row r="1223" ht="18" customHeight="1" x14ac:dyDescent="0.15"/>
    <row r="1224" ht="18" customHeight="1" x14ac:dyDescent="0.15"/>
    <row r="1225" ht="18" customHeight="1" x14ac:dyDescent="0.15"/>
    <row r="1226" ht="18" customHeight="1" x14ac:dyDescent="0.15"/>
    <row r="1227" ht="18" customHeight="1" x14ac:dyDescent="0.15"/>
    <row r="1228" ht="18" customHeight="1" x14ac:dyDescent="0.15"/>
    <row r="1229" ht="18" customHeight="1" x14ac:dyDescent="0.15"/>
    <row r="1230" ht="18" customHeight="1" x14ac:dyDescent="0.15"/>
    <row r="1231" ht="18" customHeight="1" x14ac:dyDescent="0.15"/>
    <row r="1232" ht="18" customHeight="1" x14ac:dyDescent="0.15"/>
    <row r="1233" ht="18" customHeight="1" x14ac:dyDescent="0.15"/>
    <row r="1234" ht="18" customHeight="1" x14ac:dyDescent="0.15"/>
    <row r="1235" ht="18" customHeight="1" x14ac:dyDescent="0.15"/>
    <row r="1236" ht="18" customHeight="1" x14ac:dyDescent="0.15"/>
    <row r="1237" ht="18" customHeight="1" x14ac:dyDescent="0.15"/>
    <row r="1238" ht="18" customHeight="1" x14ac:dyDescent="0.15"/>
  </sheetData>
  <mergeCells count="116">
    <mergeCell ref="B4:M4"/>
    <mergeCell ref="R4:S4"/>
    <mergeCell ref="T4:AB4"/>
    <mergeCell ref="AC4:AD4"/>
    <mergeCell ref="AG4:AK4"/>
    <mergeCell ref="B5:C5"/>
    <mergeCell ref="D5:L5"/>
    <mergeCell ref="N5:W5"/>
    <mergeCell ref="X5:AL5"/>
    <mergeCell ref="X8:AL8"/>
    <mergeCell ref="F9:L9"/>
    <mergeCell ref="N9:W9"/>
    <mergeCell ref="X9:AL9"/>
    <mergeCell ref="D10:E12"/>
    <mergeCell ref="F10:L10"/>
    <mergeCell ref="N10:W10"/>
    <mergeCell ref="X10:AL10"/>
    <mergeCell ref="F11:L11"/>
    <mergeCell ref="N11:Q11"/>
    <mergeCell ref="D6:E9"/>
    <mergeCell ref="F6:L6"/>
    <mergeCell ref="N6:W6"/>
    <mergeCell ref="X6:AL6"/>
    <mergeCell ref="F7:L7"/>
    <mergeCell ref="N7:W7"/>
    <mergeCell ref="X7:AL7"/>
    <mergeCell ref="F8:L8"/>
    <mergeCell ref="N8:W8"/>
    <mergeCell ref="R11:W11"/>
    <mergeCell ref="X11:AL11"/>
    <mergeCell ref="F12:L12"/>
    <mergeCell ref="N12:W12"/>
    <mergeCell ref="X12:AL12"/>
    <mergeCell ref="D13:E25"/>
    <mergeCell ref="F13:L13"/>
    <mergeCell ref="N13:W13"/>
    <mergeCell ref="X13:AL13"/>
    <mergeCell ref="F16:L16"/>
    <mergeCell ref="N16:W16"/>
    <mergeCell ref="X16:AL16"/>
    <mergeCell ref="AN16:AP16"/>
    <mergeCell ref="F17:L17"/>
    <mergeCell ref="R17:W17"/>
    <mergeCell ref="X17:AL17"/>
    <mergeCell ref="AN13:AP13"/>
    <mergeCell ref="F14:L14"/>
    <mergeCell ref="Q14:W14"/>
    <mergeCell ref="X14:AL14"/>
    <mergeCell ref="AN14:AP15"/>
    <mergeCell ref="F15:L15"/>
    <mergeCell ref="Q15:W15"/>
    <mergeCell ref="X15:AL15"/>
    <mergeCell ref="F20:L20"/>
    <mergeCell ref="N20:P20"/>
    <mergeCell ref="Q20:W20"/>
    <mergeCell ref="F23:L23"/>
    <mergeCell ref="N23:W23"/>
    <mergeCell ref="X23:AL23"/>
    <mergeCell ref="X20:AL20"/>
    <mergeCell ref="F21:L21"/>
    <mergeCell ref="N21:W21"/>
    <mergeCell ref="X21:AL21"/>
    <mergeCell ref="F18:L18"/>
    <mergeCell ref="R18:W18"/>
    <mergeCell ref="X18:AL18"/>
    <mergeCell ref="F19:L19"/>
    <mergeCell ref="R19:W19"/>
    <mergeCell ref="X19:AL19"/>
    <mergeCell ref="B28:L28"/>
    <mergeCell ref="N28:R28"/>
    <mergeCell ref="S28:W28"/>
    <mergeCell ref="X28:AL28"/>
    <mergeCell ref="B29:L29"/>
    <mergeCell ref="N29:W29"/>
    <mergeCell ref="X29:AL29"/>
    <mergeCell ref="D26:L26"/>
    <mergeCell ref="N26:W26"/>
    <mergeCell ref="X26:AL26"/>
    <mergeCell ref="B27:L27"/>
    <mergeCell ref="N27:O27"/>
    <mergeCell ref="P27:W27"/>
    <mergeCell ref="X27:AL27"/>
    <mergeCell ref="B6:C26"/>
    <mergeCell ref="F24:L24"/>
    <mergeCell ref="N24:W24"/>
    <mergeCell ref="X24:AL24"/>
    <mergeCell ref="F25:L25"/>
    <mergeCell ref="N25:W25"/>
    <mergeCell ref="X25:AL25"/>
    <mergeCell ref="F22:L22"/>
    <mergeCell ref="N22:W22"/>
    <mergeCell ref="X22:AL22"/>
    <mergeCell ref="B32:L32"/>
    <mergeCell ref="R32:W32"/>
    <mergeCell ref="X32:AL32"/>
    <mergeCell ref="B33:L33"/>
    <mergeCell ref="N33:W33"/>
    <mergeCell ref="X33:AL33"/>
    <mergeCell ref="B30:L30"/>
    <mergeCell ref="N30:W30"/>
    <mergeCell ref="X30:AL30"/>
    <mergeCell ref="B31:L31"/>
    <mergeCell ref="N31:W31"/>
    <mergeCell ref="X31:AL31"/>
    <mergeCell ref="B36:L36"/>
    <mergeCell ref="N36:W36"/>
    <mergeCell ref="X36:AL36"/>
    <mergeCell ref="B37:L37"/>
    <mergeCell ref="N37:W37"/>
    <mergeCell ref="X37:AL37"/>
    <mergeCell ref="B34:L34"/>
    <mergeCell ref="N34:W34"/>
    <mergeCell ref="X34:AL34"/>
    <mergeCell ref="B35:L35"/>
    <mergeCell ref="N35:W35"/>
    <mergeCell ref="X35:AL35"/>
  </mergeCells>
  <phoneticPr fontId="3" type="noConversion"/>
  <pageMargins left="0.78740157480314965" right="0" top="0.39370078740157483" bottom="0.39370078740157483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"/>
  <sheetViews>
    <sheetView workbookViewId="0">
      <selection sqref="A1:M1"/>
    </sheetView>
  </sheetViews>
  <sheetFormatPr defaultRowHeight="16.5" x14ac:dyDescent="0.3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20" ht="30" customHeight="1" x14ac:dyDescent="0.3">
      <c r="A2" s="150" t="s">
        <v>1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</row>
    <row r="3" spans="1:20" ht="30" customHeight="1" x14ac:dyDescent="0.3">
      <c r="A3" s="151" t="s">
        <v>2</v>
      </c>
      <c r="B3" s="151" t="s">
        <v>3</v>
      </c>
      <c r="C3" s="151" t="s">
        <v>4</v>
      </c>
      <c r="D3" s="151" t="s">
        <v>5</v>
      </c>
      <c r="E3" s="151" t="s">
        <v>6</v>
      </c>
      <c r="F3" s="151"/>
      <c r="G3" s="151" t="s">
        <v>9</v>
      </c>
      <c r="H3" s="151"/>
      <c r="I3" s="151" t="s">
        <v>10</v>
      </c>
      <c r="J3" s="151"/>
      <c r="K3" s="151" t="s">
        <v>11</v>
      </c>
      <c r="L3" s="151"/>
      <c r="M3" s="151" t="s">
        <v>12</v>
      </c>
      <c r="N3" s="153" t="s">
        <v>13</v>
      </c>
      <c r="O3" s="153" t="s">
        <v>14</v>
      </c>
      <c r="P3" s="153" t="s">
        <v>15</v>
      </c>
      <c r="Q3" s="153" t="s">
        <v>16</v>
      </c>
      <c r="R3" s="153" t="s">
        <v>17</v>
      </c>
      <c r="S3" s="153" t="s">
        <v>18</v>
      </c>
      <c r="T3" s="153" t="s">
        <v>19</v>
      </c>
    </row>
    <row r="4" spans="1:20" ht="30" customHeight="1" x14ac:dyDescent="0.3">
      <c r="A4" s="152"/>
      <c r="B4" s="152"/>
      <c r="C4" s="152"/>
      <c r="D4" s="152"/>
      <c r="E4" s="7" t="s">
        <v>7</v>
      </c>
      <c r="F4" s="7" t="s">
        <v>8</v>
      </c>
      <c r="G4" s="7" t="s">
        <v>7</v>
      </c>
      <c r="H4" s="7" t="s">
        <v>8</v>
      </c>
      <c r="I4" s="7" t="s">
        <v>7</v>
      </c>
      <c r="J4" s="7" t="s">
        <v>8</v>
      </c>
      <c r="K4" s="7" t="s">
        <v>7</v>
      </c>
      <c r="L4" s="7" t="s">
        <v>8</v>
      </c>
      <c r="M4" s="152"/>
      <c r="N4" s="153"/>
      <c r="O4" s="153"/>
      <c r="P4" s="153"/>
      <c r="Q4" s="153"/>
      <c r="R4" s="153"/>
      <c r="S4" s="153"/>
      <c r="T4" s="153"/>
    </row>
    <row r="5" spans="1:20" ht="30" customHeight="1" x14ac:dyDescent="0.3">
      <c r="A5" s="8" t="s">
        <v>51</v>
      </c>
      <c r="B5" s="8" t="s">
        <v>52</v>
      </c>
      <c r="C5" s="8" t="s">
        <v>52</v>
      </c>
      <c r="D5" s="9">
        <v>1</v>
      </c>
      <c r="E5" s="10">
        <f>F6</f>
        <v>78596272</v>
      </c>
      <c r="F5" s="10">
        <f t="shared" ref="F5:F11" si="0">E5*D5</f>
        <v>78596272</v>
      </c>
      <c r="G5" s="10">
        <f>H6</f>
        <v>200831397</v>
      </c>
      <c r="H5" s="10">
        <f t="shared" ref="H5:H11" si="1">G5*D5</f>
        <v>200831397</v>
      </c>
      <c r="I5" s="10">
        <f>J6</f>
        <v>0</v>
      </c>
      <c r="J5" s="10">
        <f t="shared" ref="J5:J11" si="2">I5*D5</f>
        <v>0</v>
      </c>
      <c r="K5" s="10">
        <f t="shared" ref="K5:L11" si="3">E5+G5+I5</f>
        <v>279427669</v>
      </c>
      <c r="L5" s="10">
        <f t="shared" si="3"/>
        <v>279427669</v>
      </c>
      <c r="M5" s="8" t="s">
        <v>52</v>
      </c>
      <c r="N5" s="2" t="s">
        <v>53</v>
      </c>
      <c r="O5" s="2" t="s">
        <v>52</v>
      </c>
      <c r="P5" s="2" t="s">
        <v>52</v>
      </c>
      <c r="Q5" s="2" t="s">
        <v>52</v>
      </c>
      <c r="R5" s="3">
        <v>1</v>
      </c>
      <c r="S5" s="2" t="s">
        <v>52</v>
      </c>
      <c r="T5" s="6"/>
    </row>
    <row r="6" spans="1:20" ht="30" customHeight="1" x14ac:dyDescent="0.3">
      <c r="A6" s="8" t="s">
        <v>54</v>
      </c>
      <c r="B6" s="8" t="s">
        <v>52</v>
      </c>
      <c r="C6" s="8" t="s">
        <v>52</v>
      </c>
      <c r="D6" s="9">
        <v>1</v>
      </c>
      <c r="E6" s="10">
        <f>F7+F8+F9+F10+F11</f>
        <v>78596272</v>
      </c>
      <c r="F6" s="10">
        <f t="shared" si="0"/>
        <v>78596272</v>
      </c>
      <c r="G6" s="10">
        <f>H7+H8+H9+H10+H11</f>
        <v>200831397</v>
      </c>
      <c r="H6" s="10">
        <f t="shared" si="1"/>
        <v>200831397</v>
      </c>
      <c r="I6" s="10">
        <f>J7+J8+J9+J10+J11</f>
        <v>0</v>
      </c>
      <c r="J6" s="10">
        <f t="shared" si="2"/>
        <v>0</v>
      </c>
      <c r="K6" s="10">
        <f t="shared" si="3"/>
        <v>279427669</v>
      </c>
      <c r="L6" s="10">
        <f t="shared" si="3"/>
        <v>279427669</v>
      </c>
      <c r="M6" s="8" t="s">
        <v>52</v>
      </c>
      <c r="N6" s="2" t="s">
        <v>55</v>
      </c>
      <c r="O6" s="2" t="s">
        <v>52</v>
      </c>
      <c r="P6" s="2" t="s">
        <v>53</v>
      </c>
      <c r="Q6" s="2" t="s">
        <v>52</v>
      </c>
      <c r="R6" s="3">
        <v>2</v>
      </c>
      <c r="S6" s="2" t="s">
        <v>52</v>
      </c>
      <c r="T6" s="6"/>
    </row>
    <row r="7" spans="1:20" ht="30" customHeight="1" x14ac:dyDescent="0.3">
      <c r="A7" s="8" t="s">
        <v>56</v>
      </c>
      <c r="B7" s="8" t="s">
        <v>52</v>
      </c>
      <c r="C7" s="8" t="s">
        <v>52</v>
      </c>
      <c r="D7" s="9">
        <v>1</v>
      </c>
      <c r="E7" s="10">
        <f>공종별내역서!F51</f>
        <v>35021245</v>
      </c>
      <c r="F7" s="10">
        <f t="shared" si="0"/>
        <v>35021245</v>
      </c>
      <c r="G7" s="10">
        <f>공종별내역서!H51</f>
        <v>125653283</v>
      </c>
      <c r="H7" s="10">
        <f t="shared" si="1"/>
        <v>125653283</v>
      </c>
      <c r="I7" s="10">
        <f>공종별내역서!J51</f>
        <v>0</v>
      </c>
      <c r="J7" s="10">
        <f t="shared" si="2"/>
        <v>0</v>
      </c>
      <c r="K7" s="10">
        <f t="shared" si="3"/>
        <v>160674528</v>
      </c>
      <c r="L7" s="10">
        <f t="shared" si="3"/>
        <v>160674528</v>
      </c>
      <c r="M7" s="8" t="s">
        <v>52</v>
      </c>
      <c r="N7" s="2" t="s">
        <v>57</v>
      </c>
      <c r="O7" s="2" t="s">
        <v>52</v>
      </c>
      <c r="P7" s="2" t="s">
        <v>55</v>
      </c>
      <c r="Q7" s="2" t="s">
        <v>52</v>
      </c>
      <c r="R7" s="3">
        <v>3</v>
      </c>
      <c r="S7" s="2" t="s">
        <v>52</v>
      </c>
      <c r="T7" s="6"/>
    </row>
    <row r="8" spans="1:20" ht="30" customHeight="1" x14ac:dyDescent="0.3">
      <c r="A8" s="8" t="s">
        <v>232</v>
      </c>
      <c r="B8" s="8" t="s">
        <v>52</v>
      </c>
      <c r="C8" s="8" t="s">
        <v>52</v>
      </c>
      <c r="D8" s="9">
        <v>1</v>
      </c>
      <c r="E8" s="10">
        <f>공종별내역서!F75</f>
        <v>14022657</v>
      </c>
      <c r="F8" s="10">
        <f t="shared" si="0"/>
        <v>14022657</v>
      </c>
      <c r="G8" s="10">
        <f>공종별내역서!H75</f>
        <v>41895278</v>
      </c>
      <c r="H8" s="10">
        <f t="shared" si="1"/>
        <v>41895278</v>
      </c>
      <c r="I8" s="10">
        <f>공종별내역서!J75</f>
        <v>0</v>
      </c>
      <c r="J8" s="10">
        <f t="shared" si="2"/>
        <v>0</v>
      </c>
      <c r="K8" s="10">
        <f t="shared" si="3"/>
        <v>55917935</v>
      </c>
      <c r="L8" s="10">
        <f t="shared" si="3"/>
        <v>55917935</v>
      </c>
      <c r="M8" s="8" t="s">
        <v>52</v>
      </c>
      <c r="N8" s="2" t="s">
        <v>233</v>
      </c>
      <c r="O8" s="2" t="s">
        <v>52</v>
      </c>
      <c r="P8" s="2" t="s">
        <v>55</v>
      </c>
      <c r="Q8" s="2" t="s">
        <v>52</v>
      </c>
      <c r="R8" s="3">
        <v>3</v>
      </c>
      <c r="S8" s="2" t="s">
        <v>52</v>
      </c>
      <c r="T8" s="6"/>
    </row>
    <row r="9" spans="1:20" ht="30" customHeight="1" x14ac:dyDescent="0.3">
      <c r="A9" s="8" t="s">
        <v>265</v>
      </c>
      <c r="B9" s="8" t="s">
        <v>52</v>
      </c>
      <c r="C9" s="8" t="s">
        <v>52</v>
      </c>
      <c r="D9" s="9">
        <v>1</v>
      </c>
      <c r="E9" s="10">
        <f>공종별내역서!F99</f>
        <v>25928196</v>
      </c>
      <c r="F9" s="10">
        <f t="shared" si="0"/>
        <v>25928196</v>
      </c>
      <c r="G9" s="10">
        <f>공종별내역서!H99</f>
        <v>24966828</v>
      </c>
      <c r="H9" s="10">
        <f t="shared" si="1"/>
        <v>24966828</v>
      </c>
      <c r="I9" s="10">
        <f>공종별내역서!J99</f>
        <v>0</v>
      </c>
      <c r="J9" s="10">
        <f t="shared" si="2"/>
        <v>0</v>
      </c>
      <c r="K9" s="10">
        <f t="shared" si="3"/>
        <v>50895024</v>
      </c>
      <c r="L9" s="10">
        <f t="shared" si="3"/>
        <v>50895024</v>
      </c>
      <c r="M9" s="8" t="s">
        <v>52</v>
      </c>
      <c r="N9" s="2" t="s">
        <v>266</v>
      </c>
      <c r="O9" s="2" t="s">
        <v>52</v>
      </c>
      <c r="P9" s="2" t="s">
        <v>55</v>
      </c>
      <c r="Q9" s="2" t="s">
        <v>52</v>
      </c>
      <c r="R9" s="3">
        <v>3</v>
      </c>
      <c r="S9" s="2" t="s">
        <v>52</v>
      </c>
      <c r="T9" s="6"/>
    </row>
    <row r="10" spans="1:20" ht="30" customHeight="1" x14ac:dyDescent="0.3">
      <c r="A10" s="8" t="s">
        <v>288</v>
      </c>
      <c r="B10" s="8" t="s">
        <v>52</v>
      </c>
      <c r="C10" s="8" t="s">
        <v>52</v>
      </c>
      <c r="D10" s="9">
        <v>1</v>
      </c>
      <c r="E10" s="10">
        <f>공종별내역서!F123</f>
        <v>3526725</v>
      </c>
      <c r="F10" s="10">
        <f t="shared" si="0"/>
        <v>3526725</v>
      </c>
      <c r="G10" s="10">
        <f>공종별내역서!H123</f>
        <v>5064220</v>
      </c>
      <c r="H10" s="10">
        <f t="shared" si="1"/>
        <v>5064220</v>
      </c>
      <c r="I10" s="10">
        <f>공종별내역서!J123</f>
        <v>0</v>
      </c>
      <c r="J10" s="10">
        <f t="shared" si="2"/>
        <v>0</v>
      </c>
      <c r="K10" s="10">
        <f t="shared" si="3"/>
        <v>8590945</v>
      </c>
      <c r="L10" s="10">
        <f t="shared" si="3"/>
        <v>8590945</v>
      </c>
      <c r="M10" s="8" t="s">
        <v>52</v>
      </c>
      <c r="N10" s="2" t="s">
        <v>289</v>
      </c>
      <c r="O10" s="2" t="s">
        <v>52</v>
      </c>
      <c r="P10" s="2" t="s">
        <v>55</v>
      </c>
      <c r="Q10" s="2" t="s">
        <v>52</v>
      </c>
      <c r="R10" s="3">
        <v>3</v>
      </c>
      <c r="S10" s="2" t="s">
        <v>52</v>
      </c>
      <c r="T10" s="6"/>
    </row>
    <row r="11" spans="1:20" ht="30" customHeight="1" x14ac:dyDescent="0.3">
      <c r="A11" s="8" t="s">
        <v>347</v>
      </c>
      <c r="B11" s="8" t="s">
        <v>52</v>
      </c>
      <c r="C11" s="8" t="s">
        <v>52</v>
      </c>
      <c r="D11" s="9">
        <v>1</v>
      </c>
      <c r="E11" s="10">
        <f>공종별내역서!F147</f>
        <v>97449</v>
      </c>
      <c r="F11" s="10">
        <f t="shared" si="0"/>
        <v>97449</v>
      </c>
      <c r="G11" s="10">
        <f>공종별내역서!H147</f>
        <v>3251788</v>
      </c>
      <c r="H11" s="10">
        <f t="shared" si="1"/>
        <v>3251788</v>
      </c>
      <c r="I11" s="10">
        <f>공종별내역서!J147</f>
        <v>0</v>
      </c>
      <c r="J11" s="10">
        <f t="shared" si="2"/>
        <v>0</v>
      </c>
      <c r="K11" s="10">
        <f t="shared" si="3"/>
        <v>3349237</v>
      </c>
      <c r="L11" s="10">
        <f t="shared" si="3"/>
        <v>3349237</v>
      </c>
      <c r="M11" s="8" t="s">
        <v>52</v>
      </c>
      <c r="N11" s="2" t="s">
        <v>348</v>
      </c>
      <c r="O11" s="2" t="s">
        <v>52</v>
      </c>
      <c r="P11" s="2" t="s">
        <v>55</v>
      </c>
      <c r="Q11" s="2" t="s">
        <v>52</v>
      </c>
      <c r="R11" s="3">
        <v>3</v>
      </c>
      <c r="S11" s="2" t="s">
        <v>52</v>
      </c>
      <c r="T11" s="6"/>
    </row>
    <row r="12" spans="1:20" ht="30" customHeight="1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T12" s="5"/>
    </row>
    <row r="13" spans="1:20" ht="30" customHeight="1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T13" s="5"/>
    </row>
    <row r="14" spans="1:20" ht="30" customHeight="1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T14" s="5"/>
    </row>
    <row r="15" spans="1:20" ht="30" customHeight="1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T15" s="5"/>
    </row>
    <row r="16" spans="1:20" ht="30" customHeight="1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T16" s="5"/>
    </row>
    <row r="17" spans="1:20" ht="30" customHeight="1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T17" s="5"/>
    </row>
    <row r="18" spans="1:20" ht="30" customHeight="1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T18" s="5"/>
    </row>
    <row r="19" spans="1:20" ht="30" customHeigh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T19" s="5"/>
    </row>
    <row r="20" spans="1:20" ht="30" customHeight="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T20" s="5"/>
    </row>
    <row r="21" spans="1:20" ht="30" customHeight="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T21" s="5"/>
    </row>
    <row r="22" spans="1:20" ht="30" customHeight="1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T22" s="5"/>
    </row>
    <row r="23" spans="1:20" ht="30" customHeight="1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T23" s="5"/>
    </row>
    <row r="24" spans="1:20" ht="30" customHeight="1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T24" s="5"/>
    </row>
    <row r="25" spans="1:20" ht="30" customHeight="1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T25" s="5"/>
    </row>
    <row r="26" spans="1:20" ht="30" customHeight="1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T26" s="5"/>
    </row>
    <row r="27" spans="1:20" ht="30" customHeight="1" x14ac:dyDescent="0.3">
      <c r="A27" s="8" t="s">
        <v>230</v>
      </c>
      <c r="B27" s="9"/>
      <c r="C27" s="9"/>
      <c r="D27" s="9"/>
      <c r="E27" s="9"/>
      <c r="F27" s="10">
        <f>F5</f>
        <v>78596272</v>
      </c>
      <c r="G27" s="9"/>
      <c r="H27" s="10">
        <f>H5</f>
        <v>200831397</v>
      </c>
      <c r="I27" s="9"/>
      <c r="J27" s="10">
        <f>J5</f>
        <v>0</v>
      </c>
      <c r="K27" s="9"/>
      <c r="L27" s="10">
        <f>L5</f>
        <v>279427669</v>
      </c>
      <c r="M27" s="9"/>
      <c r="T27" s="5"/>
    </row>
  </sheetData>
  <mergeCells count="18">
    <mergeCell ref="S3:S4"/>
    <mergeCell ref="T3:T4"/>
    <mergeCell ref="M3:M4"/>
    <mergeCell ref="N3:N4"/>
    <mergeCell ref="O3:O4"/>
    <mergeCell ref="P3:P4"/>
    <mergeCell ref="Q3:Q4"/>
    <mergeCell ref="R3:R4"/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</mergeCells>
  <phoneticPr fontId="3" type="noConversion"/>
  <pageMargins left="0.78740157480314954" right="0" top="0.39370078740157477" bottom="0.39370078740157477" header="0" footer="0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47"/>
  <sheetViews>
    <sheetView workbookViewId="0">
      <selection sqref="A1:M1"/>
    </sheetView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 x14ac:dyDescent="0.3">
      <c r="A1" s="150" t="s">
        <v>1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</row>
    <row r="2" spans="1:48" ht="30" customHeight="1" x14ac:dyDescent="0.3">
      <c r="A2" s="151" t="s">
        <v>2</v>
      </c>
      <c r="B2" s="151" t="s">
        <v>3</v>
      </c>
      <c r="C2" s="151" t="s">
        <v>4</v>
      </c>
      <c r="D2" s="151" t="s">
        <v>5</v>
      </c>
      <c r="E2" s="151" t="s">
        <v>6</v>
      </c>
      <c r="F2" s="151"/>
      <c r="G2" s="151" t="s">
        <v>9</v>
      </c>
      <c r="H2" s="151"/>
      <c r="I2" s="151" t="s">
        <v>10</v>
      </c>
      <c r="J2" s="151"/>
      <c r="K2" s="151" t="s">
        <v>11</v>
      </c>
      <c r="L2" s="151"/>
      <c r="M2" s="151" t="s">
        <v>12</v>
      </c>
      <c r="N2" s="153" t="s">
        <v>20</v>
      </c>
      <c r="O2" s="153" t="s">
        <v>14</v>
      </c>
      <c r="P2" s="153" t="s">
        <v>21</v>
      </c>
      <c r="Q2" s="153" t="s">
        <v>13</v>
      </c>
      <c r="R2" s="153" t="s">
        <v>22</v>
      </c>
      <c r="S2" s="153" t="s">
        <v>23</v>
      </c>
      <c r="T2" s="153" t="s">
        <v>24</v>
      </c>
      <c r="U2" s="153" t="s">
        <v>25</v>
      </c>
      <c r="V2" s="153" t="s">
        <v>26</v>
      </c>
      <c r="W2" s="153" t="s">
        <v>27</v>
      </c>
      <c r="X2" s="153" t="s">
        <v>28</v>
      </c>
      <c r="Y2" s="153" t="s">
        <v>29</v>
      </c>
      <c r="Z2" s="153" t="s">
        <v>30</v>
      </c>
      <c r="AA2" s="153" t="s">
        <v>31</v>
      </c>
      <c r="AB2" s="153" t="s">
        <v>32</v>
      </c>
      <c r="AC2" s="153" t="s">
        <v>33</v>
      </c>
      <c r="AD2" s="153" t="s">
        <v>34</v>
      </c>
      <c r="AE2" s="153" t="s">
        <v>35</v>
      </c>
      <c r="AF2" s="153" t="s">
        <v>36</v>
      </c>
      <c r="AG2" s="153" t="s">
        <v>37</v>
      </c>
      <c r="AH2" s="153" t="s">
        <v>38</v>
      </c>
      <c r="AI2" s="153" t="s">
        <v>39</v>
      </c>
      <c r="AJ2" s="153" t="s">
        <v>40</v>
      </c>
      <c r="AK2" s="153" t="s">
        <v>41</v>
      </c>
      <c r="AL2" s="153" t="s">
        <v>42</v>
      </c>
      <c r="AM2" s="153" t="s">
        <v>43</v>
      </c>
      <c r="AN2" s="153" t="s">
        <v>44</v>
      </c>
      <c r="AO2" s="153" t="s">
        <v>45</v>
      </c>
      <c r="AP2" s="153" t="s">
        <v>46</v>
      </c>
      <c r="AQ2" s="153" t="s">
        <v>47</v>
      </c>
      <c r="AR2" s="153" t="s">
        <v>48</v>
      </c>
      <c r="AS2" s="153" t="s">
        <v>16</v>
      </c>
      <c r="AT2" s="153" t="s">
        <v>17</v>
      </c>
      <c r="AU2" s="153" t="s">
        <v>49</v>
      </c>
      <c r="AV2" s="153" t="s">
        <v>50</v>
      </c>
    </row>
    <row r="3" spans="1:48" ht="30" customHeight="1" x14ac:dyDescent="0.3">
      <c r="A3" s="151"/>
      <c r="B3" s="151"/>
      <c r="C3" s="151"/>
      <c r="D3" s="151"/>
      <c r="E3" s="4" t="s">
        <v>7</v>
      </c>
      <c r="F3" s="4" t="s">
        <v>8</v>
      </c>
      <c r="G3" s="4" t="s">
        <v>7</v>
      </c>
      <c r="H3" s="4" t="s">
        <v>8</v>
      </c>
      <c r="I3" s="4" t="s">
        <v>7</v>
      </c>
      <c r="J3" s="4" t="s">
        <v>8</v>
      </c>
      <c r="K3" s="4" t="s">
        <v>7</v>
      </c>
      <c r="L3" s="4" t="s">
        <v>8</v>
      </c>
      <c r="M3" s="151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</row>
    <row r="4" spans="1:48" ht="30" customHeight="1" x14ac:dyDescent="0.3">
      <c r="A4" s="8" t="s">
        <v>56</v>
      </c>
      <c r="B4" s="9" t="s">
        <v>386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3"/>
      <c r="O4" s="3"/>
      <c r="P4" s="3"/>
      <c r="Q4" s="2" t="s">
        <v>57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</row>
    <row r="5" spans="1:48" ht="30" customHeight="1" x14ac:dyDescent="0.3">
      <c r="A5" s="8" t="s">
        <v>58</v>
      </c>
      <c r="B5" s="8" t="s">
        <v>59</v>
      </c>
      <c r="C5" s="8" t="s">
        <v>60</v>
      </c>
      <c r="D5" s="9">
        <v>1324</v>
      </c>
      <c r="E5" s="11">
        <f>TRUNC(일위대가목록!E16,0)</f>
        <v>2757</v>
      </c>
      <c r="F5" s="11">
        <f t="shared" ref="F5:F43" si="0">TRUNC(E5*D5, 0)</f>
        <v>3650268</v>
      </c>
      <c r="G5" s="11">
        <f>TRUNC(일위대가목록!F16,0)</f>
        <v>13270</v>
      </c>
      <c r="H5" s="11">
        <f t="shared" ref="H5:H43" si="1">TRUNC(G5*D5, 0)</f>
        <v>17569480</v>
      </c>
      <c r="I5" s="11">
        <f>TRUNC(일위대가목록!G16,0)</f>
        <v>0</v>
      </c>
      <c r="J5" s="11">
        <f t="shared" ref="J5:J43" si="2">TRUNC(I5*D5, 0)</f>
        <v>0</v>
      </c>
      <c r="K5" s="11">
        <f t="shared" ref="K5:K43" si="3">TRUNC(E5+G5+I5, 0)</f>
        <v>16027</v>
      </c>
      <c r="L5" s="11">
        <f t="shared" ref="L5:L43" si="4">TRUNC(F5+H5+J5, 0)</f>
        <v>21219748</v>
      </c>
      <c r="M5" s="8" t="s">
        <v>61</v>
      </c>
      <c r="N5" s="2" t="s">
        <v>62</v>
      </c>
      <c r="O5" s="2" t="s">
        <v>52</v>
      </c>
      <c r="P5" s="2" t="s">
        <v>52</v>
      </c>
      <c r="Q5" s="2" t="s">
        <v>57</v>
      </c>
      <c r="R5" s="2" t="s">
        <v>63</v>
      </c>
      <c r="S5" s="2" t="s">
        <v>64</v>
      </c>
      <c r="T5" s="2" t="s">
        <v>64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2" t="s">
        <v>52</v>
      </c>
      <c r="AS5" s="2" t="s">
        <v>52</v>
      </c>
      <c r="AT5" s="3"/>
      <c r="AU5" s="2" t="s">
        <v>65</v>
      </c>
      <c r="AV5" s="3">
        <v>626</v>
      </c>
    </row>
    <row r="6" spans="1:48" ht="30" customHeight="1" x14ac:dyDescent="0.3">
      <c r="A6" s="8" t="s">
        <v>58</v>
      </c>
      <c r="B6" s="8" t="s">
        <v>66</v>
      </c>
      <c r="C6" s="8" t="s">
        <v>60</v>
      </c>
      <c r="D6" s="9">
        <v>320</v>
      </c>
      <c r="E6" s="11">
        <f>TRUNC(일위대가목록!E17,0)</f>
        <v>3668</v>
      </c>
      <c r="F6" s="11">
        <f t="shared" si="0"/>
        <v>1173760</v>
      </c>
      <c r="G6" s="11">
        <f>TRUNC(일위대가목록!F17,0)</f>
        <v>15924</v>
      </c>
      <c r="H6" s="11">
        <f t="shared" si="1"/>
        <v>5095680</v>
      </c>
      <c r="I6" s="11">
        <f>TRUNC(일위대가목록!G17,0)</f>
        <v>0</v>
      </c>
      <c r="J6" s="11">
        <f t="shared" si="2"/>
        <v>0</v>
      </c>
      <c r="K6" s="11">
        <f t="shared" si="3"/>
        <v>19592</v>
      </c>
      <c r="L6" s="11">
        <f t="shared" si="4"/>
        <v>6269440</v>
      </c>
      <c r="M6" s="8" t="s">
        <v>67</v>
      </c>
      <c r="N6" s="2" t="s">
        <v>68</v>
      </c>
      <c r="O6" s="2" t="s">
        <v>52</v>
      </c>
      <c r="P6" s="2" t="s">
        <v>52</v>
      </c>
      <c r="Q6" s="2" t="s">
        <v>57</v>
      </c>
      <c r="R6" s="2" t="s">
        <v>63</v>
      </c>
      <c r="S6" s="2" t="s">
        <v>64</v>
      </c>
      <c r="T6" s="2" t="s">
        <v>64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2" t="s">
        <v>52</v>
      </c>
      <c r="AS6" s="2" t="s">
        <v>52</v>
      </c>
      <c r="AT6" s="3"/>
      <c r="AU6" s="2" t="s">
        <v>69</v>
      </c>
      <c r="AV6" s="3">
        <v>627</v>
      </c>
    </row>
    <row r="7" spans="1:48" ht="30" customHeight="1" x14ac:dyDescent="0.3">
      <c r="A7" s="8" t="s">
        <v>70</v>
      </c>
      <c r="B7" s="8" t="s">
        <v>71</v>
      </c>
      <c r="C7" s="8" t="s">
        <v>60</v>
      </c>
      <c r="D7" s="9">
        <v>277</v>
      </c>
      <c r="E7" s="11">
        <f>TRUNC(일위대가목록!E19,0)</f>
        <v>1092</v>
      </c>
      <c r="F7" s="11">
        <f t="shared" si="0"/>
        <v>302484</v>
      </c>
      <c r="G7" s="11">
        <f>TRUNC(일위대가목록!F19,0)</f>
        <v>14013</v>
      </c>
      <c r="H7" s="11">
        <f t="shared" si="1"/>
        <v>3881601</v>
      </c>
      <c r="I7" s="11">
        <f>TRUNC(일위대가목록!G19,0)</f>
        <v>0</v>
      </c>
      <c r="J7" s="11">
        <f t="shared" si="2"/>
        <v>0</v>
      </c>
      <c r="K7" s="11">
        <f t="shared" si="3"/>
        <v>15105</v>
      </c>
      <c r="L7" s="11">
        <f t="shared" si="4"/>
        <v>4184085</v>
      </c>
      <c r="M7" s="8" t="s">
        <v>72</v>
      </c>
      <c r="N7" s="2" t="s">
        <v>73</v>
      </c>
      <c r="O7" s="2" t="s">
        <v>52</v>
      </c>
      <c r="P7" s="2" t="s">
        <v>52</v>
      </c>
      <c r="Q7" s="2" t="s">
        <v>57</v>
      </c>
      <c r="R7" s="2" t="s">
        <v>63</v>
      </c>
      <c r="S7" s="2" t="s">
        <v>64</v>
      </c>
      <c r="T7" s="2" t="s">
        <v>64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2" t="s">
        <v>52</v>
      </c>
      <c r="AS7" s="2" t="s">
        <v>52</v>
      </c>
      <c r="AT7" s="3"/>
      <c r="AU7" s="2" t="s">
        <v>74</v>
      </c>
      <c r="AV7" s="3">
        <v>628</v>
      </c>
    </row>
    <row r="8" spans="1:48" ht="30" customHeight="1" x14ac:dyDescent="0.3">
      <c r="A8" s="8" t="s">
        <v>75</v>
      </c>
      <c r="B8" s="8" t="s">
        <v>76</v>
      </c>
      <c r="C8" s="8" t="s">
        <v>60</v>
      </c>
      <c r="D8" s="9">
        <v>744</v>
      </c>
      <c r="E8" s="11">
        <f>TRUNC(일위대가목록!E26,0)</f>
        <v>370</v>
      </c>
      <c r="F8" s="11">
        <f t="shared" si="0"/>
        <v>275280</v>
      </c>
      <c r="G8" s="11">
        <f>TRUNC(일위대가목록!F26,0)</f>
        <v>2255</v>
      </c>
      <c r="H8" s="11">
        <f t="shared" si="1"/>
        <v>1677720</v>
      </c>
      <c r="I8" s="11">
        <f>TRUNC(일위대가목록!G26,0)</f>
        <v>0</v>
      </c>
      <c r="J8" s="11">
        <f t="shared" si="2"/>
        <v>0</v>
      </c>
      <c r="K8" s="11">
        <f t="shared" si="3"/>
        <v>2625</v>
      </c>
      <c r="L8" s="11">
        <f t="shared" si="4"/>
        <v>1953000</v>
      </c>
      <c r="M8" s="8" t="s">
        <v>77</v>
      </c>
      <c r="N8" s="2" t="s">
        <v>78</v>
      </c>
      <c r="O8" s="2" t="s">
        <v>52</v>
      </c>
      <c r="P8" s="2" t="s">
        <v>52</v>
      </c>
      <c r="Q8" s="2" t="s">
        <v>57</v>
      </c>
      <c r="R8" s="2" t="s">
        <v>63</v>
      </c>
      <c r="S8" s="2" t="s">
        <v>64</v>
      </c>
      <c r="T8" s="2" t="s">
        <v>64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2" t="s">
        <v>52</v>
      </c>
      <c r="AS8" s="2" t="s">
        <v>52</v>
      </c>
      <c r="AT8" s="3"/>
      <c r="AU8" s="2" t="s">
        <v>79</v>
      </c>
      <c r="AV8" s="3">
        <v>629</v>
      </c>
    </row>
    <row r="9" spans="1:48" ht="30" customHeight="1" x14ac:dyDescent="0.3">
      <c r="A9" s="8" t="s">
        <v>75</v>
      </c>
      <c r="B9" s="8" t="s">
        <v>80</v>
      </c>
      <c r="C9" s="8" t="s">
        <v>60</v>
      </c>
      <c r="D9" s="9">
        <v>168</v>
      </c>
      <c r="E9" s="11">
        <f>TRUNC(일위대가목록!E27,0)</f>
        <v>367</v>
      </c>
      <c r="F9" s="11">
        <f t="shared" si="0"/>
        <v>61656</v>
      </c>
      <c r="G9" s="11">
        <f>TRUNC(일위대가목록!F27,0)</f>
        <v>2176</v>
      </c>
      <c r="H9" s="11">
        <f t="shared" si="1"/>
        <v>365568</v>
      </c>
      <c r="I9" s="11">
        <f>TRUNC(일위대가목록!G27,0)</f>
        <v>0</v>
      </c>
      <c r="J9" s="11">
        <f t="shared" si="2"/>
        <v>0</v>
      </c>
      <c r="K9" s="11">
        <f t="shared" si="3"/>
        <v>2543</v>
      </c>
      <c r="L9" s="11">
        <f t="shared" si="4"/>
        <v>427224</v>
      </c>
      <c r="M9" s="8" t="s">
        <v>81</v>
      </c>
      <c r="N9" s="2" t="s">
        <v>82</v>
      </c>
      <c r="O9" s="2" t="s">
        <v>52</v>
      </c>
      <c r="P9" s="2" t="s">
        <v>52</v>
      </c>
      <c r="Q9" s="2" t="s">
        <v>57</v>
      </c>
      <c r="R9" s="2" t="s">
        <v>63</v>
      </c>
      <c r="S9" s="2" t="s">
        <v>64</v>
      </c>
      <c r="T9" s="2" t="s">
        <v>64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2" t="s">
        <v>52</v>
      </c>
      <c r="AS9" s="2" t="s">
        <v>52</v>
      </c>
      <c r="AT9" s="3"/>
      <c r="AU9" s="2" t="s">
        <v>83</v>
      </c>
      <c r="AV9" s="3">
        <v>630</v>
      </c>
    </row>
    <row r="10" spans="1:48" ht="30" customHeight="1" x14ac:dyDescent="0.3">
      <c r="A10" s="8" t="s">
        <v>75</v>
      </c>
      <c r="B10" s="8" t="s">
        <v>84</v>
      </c>
      <c r="C10" s="8" t="s">
        <v>60</v>
      </c>
      <c r="D10" s="9">
        <v>1122</v>
      </c>
      <c r="E10" s="11">
        <f>TRUNC(일위대가목록!E28,0)</f>
        <v>521</v>
      </c>
      <c r="F10" s="11">
        <f t="shared" si="0"/>
        <v>584562</v>
      </c>
      <c r="G10" s="11">
        <f>TRUNC(일위대가목록!F28,0)</f>
        <v>2388</v>
      </c>
      <c r="H10" s="11">
        <f t="shared" si="1"/>
        <v>2679336</v>
      </c>
      <c r="I10" s="11">
        <f>TRUNC(일위대가목록!G28,0)</f>
        <v>0</v>
      </c>
      <c r="J10" s="11">
        <f t="shared" si="2"/>
        <v>0</v>
      </c>
      <c r="K10" s="11">
        <f t="shared" si="3"/>
        <v>2909</v>
      </c>
      <c r="L10" s="11">
        <f t="shared" si="4"/>
        <v>3263898</v>
      </c>
      <c r="M10" s="8" t="s">
        <v>85</v>
      </c>
      <c r="N10" s="2" t="s">
        <v>86</v>
      </c>
      <c r="O10" s="2" t="s">
        <v>52</v>
      </c>
      <c r="P10" s="2" t="s">
        <v>52</v>
      </c>
      <c r="Q10" s="2" t="s">
        <v>57</v>
      </c>
      <c r="R10" s="2" t="s">
        <v>63</v>
      </c>
      <c r="S10" s="2" t="s">
        <v>64</v>
      </c>
      <c r="T10" s="2" t="s">
        <v>64</v>
      </c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2" t="s">
        <v>52</v>
      </c>
      <c r="AS10" s="2" t="s">
        <v>52</v>
      </c>
      <c r="AT10" s="3"/>
      <c r="AU10" s="2" t="s">
        <v>87</v>
      </c>
      <c r="AV10" s="3">
        <v>631</v>
      </c>
    </row>
    <row r="11" spans="1:48" ht="30" customHeight="1" x14ac:dyDescent="0.3">
      <c r="A11" s="8" t="s">
        <v>75</v>
      </c>
      <c r="B11" s="8" t="s">
        <v>88</v>
      </c>
      <c r="C11" s="8" t="s">
        <v>60</v>
      </c>
      <c r="D11" s="9">
        <v>1200</v>
      </c>
      <c r="E11" s="11">
        <f>TRUNC(일위대가목록!E29,0)</f>
        <v>515</v>
      </c>
      <c r="F11" s="11">
        <f t="shared" si="0"/>
        <v>618000</v>
      </c>
      <c r="G11" s="11">
        <f>TRUNC(일위대가목록!F29,0)</f>
        <v>2176</v>
      </c>
      <c r="H11" s="11">
        <f t="shared" si="1"/>
        <v>2611200</v>
      </c>
      <c r="I11" s="11">
        <f>TRUNC(일위대가목록!G29,0)</f>
        <v>0</v>
      </c>
      <c r="J11" s="11">
        <f t="shared" si="2"/>
        <v>0</v>
      </c>
      <c r="K11" s="11">
        <f t="shared" si="3"/>
        <v>2691</v>
      </c>
      <c r="L11" s="11">
        <f t="shared" si="4"/>
        <v>3229200</v>
      </c>
      <c r="M11" s="8" t="s">
        <v>89</v>
      </c>
      <c r="N11" s="2" t="s">
        <v>90</v>
      </c>
      <c r="O11" s="2" t="s">
        <v>52</v>
      </c>
      <c r="P11" s="2" t="s">
        <v>52</v>
      </c>
      <c r="Q11" s="2" t="s">
        <v>57</v>
      </c>
      <c r="R11" s="2" t="s">
        <v>63</v>
      </c>
      <c r="S11" s="2" t="s">
        <v>64</v>
      </c>
      <c r="T11" s="2" t="s">
        <v>64</v>
      </c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2" t="s">
        <v>52</v>
      </c>
      <c r="AS11" s="2" t="s">
        <v>52</v>
      </c>
      <c r="AT11" s="3"/>
      <c r="AU11" s="2" t="s">
        <v>91</v>
      </c>
      <c r="AV11" s="3">
        <v>632</v>
      </c>
    </row>
    <row r="12" spans="1:48" ht="30" customHeight="1" x14ac:dyDescent="0.3">
      <c r="A12" s="8" t="s">
        <v>92</v>
      </c>
      <c r="B12" s="8" t="s">
        <v>93</v>
      </c>
      <c r="C12" s="8" t="s">
        <v>60</v>
      </c>
      <c r="D12" s="9">
        <v>1327</v>
      </c>
      <c r="E12" s="11">
        <f>TRUNC(일위대가목록!E6,0)</f>
        <v>894</v>
      </c>
      <c r="F12" s="11">
        <f t="shared" si="0"/>
        <v>1186338</v>
      </c>
      <c r="G12" s="11">
        <f>TRUNC(일위대가목록!F6,0)</f>
        <v>4845</v>
      </c>
      <c r="H12" s="11">
        <f t="shared" si="1"/>
        <v>6429315</v>
      </c>
      <c r="I12" s="11">
        <f>TRUNC(일위대가목록!G6,0)</f>
        <v>0</v>
      </c>
      <c r="J12" s="11">
        <f t="shared" si="2"/>
        <v>0</v>
      </c>
      <c r="K12" s="11">
        <f t="shared" si="3"/>
        <v>5739</v>
      </c>
      <c r="L12" s="11">
        <f t="shared" si="4"/>
        <v>7615653</v>
      </c>
      <c r="M12" s="8" t="s">
        <v>94</v>
      </c>
      <c r="N12" s="2" t="s">
        <v>95</v>
      </c>
      <c r="O12" s="2" t="s">
        <v>52</v>
      </c>
      <c r="P12" s="2" t="s">
        <v>52</v>
      </c>
      <c r="Q12" s="2" t="s">
        <v>57</v>
      </c>
      <c r="R12" s="2" t="s">
        <v>63</v>
      </c>
      <c r="S12" s="2" t="s">
        <v>64</v>
      </c>
      <c r="T12" s="2" t="s">
        <v>64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2" t="s">
        <v>52</v>
      </c>
      <c r="AS12" s="2" t="s">
        <v>52</v>
      </c>
      <c r="AT12" s="3"/>
      <c r="AU12" s="2" t="s">
        <v>96</v>
      </c>
      <c r="AV12" s="3">
        <v>633</v>
      </c>
    </row>
    <row r="13" spans="1:48" ht="30" customHeight="1" x14ac:dyDescent="0.3">
      <c r="A13" s="8" t="s">
        <v>97</v>
      </c>
      <c r="B13" s="8" t="s">
        <v>98</v>
      </c>
      <c r="C13" s="8" t="s">
        <v>60</v>
      </c>
      <c r="D13" s="9">
        <v>181</v>
      </c>
      <c r="E13" s="11">
        <f>TRUNC(일위대가목록!E7,0)</f>
        <v>1753</v>
      </c>
      <c r="F13" s="11">
        <f t="shared" si="0"/>
        <v>317293</v>
      </c>
      <c r="G13" s="11">
        <f>TRUNC(일위대가목록!F7,0)</f>
        <v>4845</v>
      </c>
      <c r="H13" s="11">
        <f t="shared" si="1"/>
        <v>876945</v>
      </c>
      <c r="I13" s="11">
        <f>TRUNC(일위대가목록!G7,0)</f>
        <v>0</v>
      </c>
      <c r="J13" s="11">
        <f t="shared" si="2"/>
        <v>0</v>
      </c>
      <c r="K13" s="11">
        <f t="shared" si="3"/>
        <v>6598</v>
      </c>
      <c r="L13" s="11">
        <f t="shared" si="4"/>
        <v>1194238</v>
      </c>
      <c r="M13" s="8" t="s">
        <v>99</v>
      </c>
      <c r="N13" s="2" t="s">
        <v>100</v>
      </c>
      <c r="O13" s="2" t="s">
        <v>52</v>
      </c>
      <c r="P13" s="2" t="s">
        <v>52</v>
      </c>
      <c r="Q13" s="2" t="s">
        <v>57</v>
      </c>
      <c r="R13" s="2" t="s">
        <v>63</v>
      </c>
      <c r="S13" s="2" t="s">
        <v>64</v>
      </c>
      <c r="T13" s="2" t="s">
        <v>64</v>
      </c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2" t="s">
        <v>52</v>
      </c>
      <c r="AS13" s="2" t="s">
        <v>52</v>
      </c>
      <c r="AT13" s="3"/>
      <c r="AU13" s="2" t="s">
        <v>101</v>
      </c>
      <c r="AV13" s="3">
        <v>634</v>
      </c>
    </row>
    <row r="14" spans="1:48" ht="30" customHeight="1" x14ac:dyDescent="0.3">
      <c r="A14" s="8" t="s">
        <v>102</v>
      </c>
      <c r="B14" s="8" t="s">
        <v>103</v>
      </c>
      <c r="C14" s="8" t="s">
        <v>104</v>
      </c>
      <c r="D14" s="9">
        <v>29</v>
      </c>
      <c r="E14" s="11">
        <f>TRUNC(일위대가목록!E20,0)</f>
        <v>4020</v>
      </c>
      <c r="F14" s="11">
        <f t="shared" si="0"/>
        <v>116580</v>
      </c>
      <c r="G14" s="11">
        <f>TRUNC(일위대가목록!F20,0)</f>
        <v>28663</v>
      </c>
      <c r="H14" s="11">
        <f t="shared" si="1"/>
        <v>831227</v>
      </c>
      <c r="I14" s="11">
        <f>TRUNC(일위대가목록!G20,0)</f>
        <v>0</v>
      </c>
      <c r="J14" s="11">
        <f t="shared" si="2"/>
        <v>0</v>
      </c>
      <c r="K14" s="11">
        <f t="shared" si="3"/>
        <v>32683</v>
      </c>
      <c r="L14" s="11">
        <f t="shared" si="4"/>
        <v>947807</v>
      </c>
      <c r="M14" s="8" t="s">
        <v>105</v>
      </c>
      <c r="N14" s="2" t="s">
        <v>106</v>
      </c>
      <c r="O14" s="2" t="s">
        <v>52</v>
      </c>
      <c r="P14" s="2" t="s">
        <v>52</v>
      </c>
      <c r="Q14" s="2" t="s">
        <v>57</v>
      </c>
      <c r="R14" s="2" t="s">
        <v>63</v>
      </c>
      <c r="S14" s="2" t="s">
        <v>64</v>
      </c>
      <c r="T14" s="2" t="s">
        <v>64</v>
      </c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2" t="s">
        <v>52</v>
      </c>
      <c r="AS14" s="2" t="s">
        <v>52</v>
      </c>
      <c r="AT14" s="3"/>
      <c r="AU14" s="2" t="s">
        <v>107</v>
      </c>
      <c r="AV14" s="3">
        <v>635</v>
      </c>
    </row>
    <row r="15" spans="1:48" ht="30" customHeight="1" x14ac:dyDescent="0.3">
      <c r="A15" s="8" t="s">
        <v>102</v>
      </c>
      <c r="B15" s="8" t="s">
        <v>108</v>
      </c>
      <c r="C15" s="8" t="s">
        <v>104</v>
      </c>
      <c r="D15" s="9">
        <v>66</v>
      </c>
      <c r="E15" s="11">
        <f>TRUNC(일위대가목록!E21,0)</f>
        <v>4218</v>
      </c>
      <c r="F15" s="11">
        <f t="shared" si="0"/>
        <v>278388</v>
      </c>
      <c r="G15" s="11">
        <f>TRUNC(일위대가목록!F21,0)</f>
        <v>28663</v>
      </c>
      <c r="H15" s="11">
        <f t="shared" si="1"/>
        <v>1891758</v>
      </c>
      <c r="I15" s="11">
        <f>TRUNC(일위대가목록!G21,0)</f>
        <v>0</v>
      </c>
      <c r="J15" s="11">
        <f t="shared" si="2"/>
        <v>0</v>
      </c>
      <c r="K15" s="11">
        <f t="shared" si="3"/>
        <v>32881</v>
      </c>
      <c r="L15" s="11">
        <f t="shared" si="4"/>
        <v>2170146</v>
      </c>
      <c r="M15" s="8" t="s">
        <v>109</v>
      </c>
      <c r="N15" s="2" t="s">
        <v>110</v>
      </c>
      <c r="O15" s="2" t="s">
        <v>52</v>
      </c>
      <c r="P15" s="2" t="s">
        <v>52</v>
      </c>
      <c r="Q15" s="2" t="s">
        <v>57</v>
      </c>
      <c r="R15" s="2" t="s">
        <v>63</v>
      </c>
      <c r="S15" s="2" t="s">
        <v>64</v>
      </c>
      <c r="T15" s="2" t="s">
        <v>64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2" t="s">
        <v>52</v>
      </c>
      <c r="AS15" s="2" t="s">
        <v>52</v>
      </c>
      <c r="AT15" s="3"/>
      <c r="AU15" s="2" t="s">
        <v>111</v>
      </c>
      <c r="AV15" s="3">
        <v>636</v>
      </c>
    </row>
    <row r="16" spans="1:48" ht="30" customHeight="1" x14ac:dyDescent="0.3">
      <c r="A16" s="8" t="s">
        <v>112</v>
      </c>
      <c r="B16" s="8" t="s">
        <v>113</v>
      </c>
      <c r="C16" s="8" t="s">
        <v>104</v>
      </c>
      <c r="D16" s="9">
        <v>698</v>
      </c>
      <c r="E16" s="11">
        <f>TRUNC(일위대가목록!E22,0)</f>
        <v>1868</v>
      </c>
      <c r="F16" s="11">
        <f t="shared" si="0"/>
        <v>1303864</v>
      </c>
      <c r="G16" s="11">
        <f>TRUNC(일위대가목록!F22,0)</f>
        <v>14331</v>
      </c>
      <c r="H16" s="11">
        <f t="shared" si="1"/>
        <v>10003038</v>
      </c>
      <c r="I16" s="11">
        <f>TRUNC(일위대가목록!G22,0)</f>
        <v>0</v>
      </c>
      <c r="J16" s="11">
        <f t="shared" si="2"/>
        <v>0</v>
      </c>
      <c r="K16" s="11">
        <f t="shared" si="3"/>
        <v>16199</v>
      </c>
      <c r="L16" s="11">
        <f t="shared" si="4"/>
        <v>11306902</v>
      </c>
      <c r="M16" s="8" t="s">
        <v>114</v>
      </c>
      <c r="N16" s="2" t="s">
        <v>115</v>
      </c>
      <c r="O16" s="2" t="s">
        <v>52</v>
      </c>
      <c r="P16" s="2" t="s">
        <v>52</v>
      </c>
      <c r="Q16" s="2" t="s">
        <v>57</v>
      </c>
      <c r="R16" s="2" t="s">
        <v>63</v>
      </c>
      <c r="S16" s="2" t="s">
        <v>64</v>
      </c>
      <c r="T16" s="2" t="s">
        <v>64</v>
      </c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2" t="s">
        <v>52</v>
      </c>
      <c r="AS16" s="2" t="s">
        <v>52</v>
      </c>
      <c r="AT16" s="3"/>
      <c r="AU16" s="2" t="s">
        <v>116</v>
      </c>
      <c r="AV16" s="3">
        <v>637</v>
      </c>
    </row>
    <row r="17" spans="1:48" ht="30" customHeight="1" x14ac:dyDescent="0.3">
      <c r="A17" s="8" t="s">
        <v>112</v>
      </c>
      <c r="B17" s="8" t="s">
        <v>117</v>
      </c>
      <c r="C17" s="8" t="s">
        <v>104</v>
      </c>
      <c r="D17" s="9">
        <v>9</v>
      </c>
      <c r="E17" s="11">
        <f>TRUNC(일위대가목록!E23,0)</f>
        <v>1889</v>
      </c>
      <c r="F17" s="11">
        <f t="shared" si="0"/>
        <v>17001</v>
      </c>
      <c r="G17" s="11">
        <f>TRUNC(일위대가목록!F23,0)</f>
        <v>14331</v>
      </c>
      <c r="H17" s="11">
        <f t="shared" si="1"/>
        <v>128979</v>
      </c>
      <c r="I17" s="11">
        <f>TRUNC(일위대가목록!G23,0)</f>
        <v>0</v>
      </c>
      <c r="J17" s="11">
        <f t="shared" si="2"/>
        <v>0</v>
      </c>
      <c r="K17" s="11">
        <f t="shared" si="3"/>
        <v>16220</v>
      </c>
      <c r="L17" s="11">
        <f t="shared" si="4"/>
        <v>145980</v>
      </c>
      <c r="M17" s="8" t="s">
        <v>118</v>
      </c>
      <c r="N17" s="2" t="s">
        <v>119</v>
      </c>
      <c r="O17" s="2" t="s">
        <v>52</v>
      </c>
      <c r="P17" s="2" t="s">
        <v>52</v>
      </c>
      <c r="Q17" s="2" t="s">
        <v>57</v>
      </c>
      <c r="R17" s="2" t="s">
        <v>63</v>
      </c>
      <c r="S17" s="2" t="s">
        <v>64</v>
      </c>
      <c r="T17" s="2" t="s">
        <v>64</v>
      </c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2" t="s">
        <v>52</v>
      </c>
      <c r="AS17" s="2" t="s">
        <v>52</v>
      </c>
      <c r="AT17" s="3"/>
      <c r="AU17" s="2" t="s">
        <v>120</v>
      </c>
      <c r="AV17" s="3">
        <v>638</v>
      </c>
    </row>
    <row r="18" spans="1:48" ht="30" customHeight="1" x14ac:dyDescent="0.3">
      <c r="A18" s="8" t="s">
        <v>121</v>
      </c>
      <c r="B18" s="8" t="s">
        <v>122</v>
      </c>
      <c r="C18" s="8" t="s">
        <v>123</v>
      </c>
      <c r="D18" s="9">
        <v>121</v>
      </c>
      <c r="E18" s="11">
        <f>TRUNC(일위대가목록!E32,0)</f>
        <v>1763</v>
      </c>
      <c r="F18" s="11">
        <f t="shared" si="0"/>
        <v>213323</v>
      </c>
      <c r="G18" s="11">
        <f>TRUNC(일위대가목록!F32,0)</f>
        <v>38218</v>
      </c>
      <c r="H18" s="11">
        <f t="shared" si="1"/>
        <v>4624378</v>
      </c>
      <c r="I18" s="11">
        <f>TRUNC(일위대가목록!G32,0)</f>
        <v>0</v>
      </c>
      <c r="J18" s="11">
        <f t="shared" si="2"/>
        <v>0</v>
      </c>
      <c r="K18" s="11">
        <f t="shared" si="3"/>
        <v>39981</v>
      </c>
      <c r="L18" s="11">
        <f t="shared" si="4"/>
        <v>4837701</v>
      </c>
      <c r="M18" s="8" t="s">
        <v>124</v>
      </c>
      <c r="N18" s="2" t="s">
        <v>125</v>
      </c>
      <c r="O18" s="2" t="s">
        <v>52</v>
      </c>
      <c r="P18" s="2" t="s">
        <v>52</v>
      </c>
      <c r="Q18" s="2" t="s">
        <v>57</v>
      </c>
      <c r="R18" s="2" t="s">
        <v>63</v>
      </c>
      <c r="S18" s="2" t="s">
        <v>64</v>
      </c>
      <c r="T18" s="2" t="s">
        <v>64</v>
      </c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2" t="s">
        <v>52</v>
      </c>
      <c r="AS18" s="2" t="s">
        <v>52</v>
      </c>
      <c r="AT18" s="3"/>
      <c r="AU18" s="2" t="s">
        <v>126</v>
      </c>
      <c r="AV18" s="3">
        <v>639</v>
      </c>
    </row>
    <row r="19" spans="1:48" ht="30" customHeight="1" x14ac:dyDescent="0.3">
      <c r="A19" s="8" t="s">
        <v>121</v>
      </c>
      <c r="B19" s="8" t="s">
        <v>127</v>
      </c>
      <c r="C19" s="8" t="s">
        <v>123</v>
      </c>
      <c r="D19" s="9">
        <v>23</v>
      </c>
      <c r="E19" s="11">
        <f>TRUNC(일위대가목록!E33,0)</f>
        <v>1877</v>
      </c>
      <c r="F19" s="11">
        <f t="shared" si="0"/>
        <v>43171</v>
      </c>
      <c r="G19" s="11">
        <f>TRUNC(일위대가목록!F33,0)</f>
        <v>38218</v>
      </c>
      <c r="H19" s="11">
        <f t="shared" si="1"/>
        <v>879014</v>
      </c>
      <c r="I19" s="11">
        <f>TRUNC(일위대가목록!G33,0)</f>
        <v>0</v>
      </c>
      <c r="J19" s="11">
        <f t="shared" si="2"/>
        <v>0</v>
      </c>
      <c r="K19" s="11">
        <f t="shared" si="3"/>
        <v>40095</v>
      </c>
      <c r="L19" s="11">
        <f t="shared" si="4"/>
        <v>922185</v>
      </c>
      <c r="M19" s="8" t="s">
        <v>128</v>
      </c>
      <c r="N19" s="2" t="s">
        <v>129</v>
      </c>
      <c r="O19" s="2" t="s">
        <v>52</v>
      </c>
      <c r="P19" s="2" t="s">
        <v>52</v>
      </c>
      <c r="Q19" s="2" t="s">
        <v>57</v>
      </c>
      <c r="R19" s="2" t="s">
        <v>63</v>
      </c>
      <c r="S19" s="2" t="s">
        <v>64</v>
      </c>
      <c r="T19" s="2" t="s">
        <v>64</v>
      </c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2" t="s">
        <v>52</v>
      </c>
      <c r="AS19" s="2" t="s">
        <v>52</v>
      </c>
      <c r="AT19" s="3"/>
      <c r="AU19" s="2" t="s">
        <v>130</v>
      </c>
      <c r="AV19" s="3">
        <v>640</v>
      </c>
    </row>
    <row r="20" spans="1:48" ht="30" customHeight="1" x14ac:dyDescent="0.3">
      <c r="A20" s="8" t="s">
        <v>131</v>
      </c>
      <c r="B20" s="8" t="s">
        <v>132</v>
      </c>
      <c r="C20" s="8" t="s">
        <v>123</v>
      </c>
      <c r="D20" s="9">
        <v>29</v>
      </c>
      <c r="E20" s="11">
        <f>TRUNC(일위대가목록!E34,0)</f>
        <v>2403</v>
      </c>
      <c r="F20" s="11">
        <f t="shared" si="0"/>
        <v>69687</v>
      </c>
      <c r="G20" s="11">
        <f>TRUNC(일위대가목록!F34,0)</f>
        <v>53081</v>
      </c>
      <c r="H20" s="11">
        <f t="shared" si="1"/>
        <v>1539349</v>
      </c>
      <c r="I20" s="11">
        <f>TRUNC(일위대가목록!G34,0)</f>
        <v>0</v>
      </c>
      <c r="J20" s="11">
        <f t="shared" si="2"/>
        <v>0</v>
      </c>
      <c r="K20" s="11">
        <f t="shared" si="3"/>
        <v>55484</v>
      </c>
      <c r="L20" s="11">
        <f t="shared" si="4"/>
        <v>1609036</v>
      </c>
      <c r="M20" s="8" t="s">
        <v>133</v>
      </c>
      <c r="N20" s="2" t="s">
        <v>134</v>
      </c>
      <c r="O20" s="2" t="s">
        <v>52</v>
      </c>
      <c r="P20" s="2" t="s">
        <v>52</v>
      </c>
      <c r="Q20" s="2" t="s">
        <v>57</v>
      </c>
      <c r="R20" s="2" t="s">
        <v>63</v>
      </c>
      <c r="S20" s="2" t="s">
        <v>64</v>
      </c>
      <c r="T20" s="2" t="s">
        <v>64</v>
      </c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2" t="s">
        <v>52</v>
      </c>
      <c r="AS20" s="2" t="s">
        <v>52</v>
      </c>
      <c r="AT20" s="3"/>
      <c r="AU20" s="2" t="s">
        <v>135</v>
      </c>
      <c r="AV20" s="3">
        <v>641</v>
      </c>
    </row>
    <row r="21" spans="1:48" ht="30" customHeight="1" x14ac:dyDescent="0.3">
      <c r="A21" s="8" t="s">
        <v>136</v>
      </c>
      <c r="B21" s="8" t="s">
        <v>137</v>
      </c>
      <c r="C21" s="8" t="s">
        <v>138</v>
      </c>
      <c r="D21" s="9">
        <v>1</v>
      </c>
      <c r="E21" s="11">
        <f>TRUNC(일위대가목록!E37,0)</f>
        <v>16972</v>
      </c>
      <c r="F21" s="11">
        <f t="shared" si="0"/>
        <v>16972</v>
      </c>
      <c r="G21" s="11">
        <f>TRUNC(일위대가목록!F37,0)</f>
        <v>225595</v>
      </c>
      <c r="H21" s="11">
        <f t="shared" si="1"/>
        <v>225595</v>
      </c>
      <c r="I21" s="11">
        <f>TRUNC(일위대가목록!G37,0)</f>
        <v>0</v>
      </c>
      <c r="J21" s="11">
        <f t="shared" si="2"/>
        <v>0</v>
      </c>
      <c r="K21" s="11">
        <f t="shared" si="3"/>
        <v>242567</v>
      </c>
      <c r="L21" s="11">
        <f t="shared" si="4"/>
        <v>242567</v>
      </c>
      <c r="M21" s="8" t="s">
        <v>139</v>
      </c>
      <c r="N21" s="2" t="s">
        <v>140</v>
      </c>
      <c r="O21" s="2" t="s">
        <v>52</v>
      </c>
      <c r="P21" s="2" t="s">
        <v>52</v>
      </c>
      <c r="Q21" s="2" t="s">
        <v>57</v>
      </c>
      <c r="R21" s="2" t="s">
        <v>63</v>
      </c>
      <c r="S21" s="2" t="s">
        <v>64</v>
      </c>
      <c r="T21" s="2" t="s">
        <v>64</v>
      </c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2" t="s">
        <v>52</v>
      </c>
      <c r="AS21" s="2" t="s">
        <v>52</v>
      </c>
      <c r="AT21" s="3"/>
      <c r="AU21" s="2" t="s">
        <v>141</v>
      </c>
      <c r="AV21" s="3">
        <v>642</v>
      </c>
    </row>
    <row r="22" spans="1:48" ht="30" customHeight="1" x14ac:dyDescent="0.3">
      <c r="A22" s="8" t="s">
        <v>136</v>
      </c>
      <c r="B22" s="8" t="s">
        <v>142</v>
      </c>
      <c r="C22" s="8" t="s">
        <v>138</v>
      </c>
      <c r="D22" s="9">
        <v>1</v>
      </c>
      <c r="E22" s="11">
        <f>TRUNC(일위대가목록!E38,0)</f>
        <v>55850</v>
      </c>
      <c r="F22" s="11">
        <f t="shared" si="0"/>
        <v>55850</v>
      </c>
      <c r="G22" s="11">
        <f>TRUNC(일위대가목록!F38,0)</f>
        <v>347681</v>
      </c>
      <c r="H22" s="11">
        <f t="shared" si="1"/>
        <v>347681</v>
      </c>
      <c r="I22" s="11">
        <f>TRUNC(일위대가목록!G38,0)</f>
        <v>0</v>
      </c>
      <c r="J22" s="11">
        <f t="shared" si="2"/>
        <v>0</v>
      </c>
      <c r="K22" s="11">
        <f t="shared" si="3"/>
        <v>403531</v>
      </c>
      <c r="L22" s="11">
        <f t="shared" si="4"/>
        <v>403531</v>
      </c>
      <c r="M22" s="8" t="s">
        <v>143</v>
      </c>
      <c r="N22" s="2" t="s">
        <v>144</v>
      </c>
      <c r="O22" s="2" t="s">
        <v>52</v>
      </c>
      <c r="P22" s="2" t="s">
        <v>52</v>
      </c>
      <c r="Q22" s="2" t="s">
        <v>57</v>
      </c>
      <c r="R22" s="2" t="s">
        <v>63</v>
      </c>
      <c r="S22" s="2" t="s">
        <v>64</v>
      </c>
      <c r="T22" s="2" t="s">
        <v>64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2" t="s">
        <v>52</v>
      </c>
      <c r="AS22" s="2" t="s">
        <v>52</v>
      </c>
      <c r="AT22" s="3"/>
      <c r="AU22" s="2" t="s">
        <v>145</v>
      </c>
      <c r="AV22" s="3">
        <v>643</v>
      </c>
    </row>
    <row r="23" spans="1:48" ht="30" customHeight="1" x14ac:dyDescent="0.3">
      <c r="A23" s="8" t="s">
        <v>146</v>
      </c>
      <c r="B23" s="8" t="s">
        <v>147</v>
      </c>
      <c r="C23" s="8" t="s">
        <v>123</v>
      </c>
      <c r="D23" s="9">
        <v>14</v>
      </c>
      <c r="E23" s="11">
        <f>TRUNC(일위대가목록!E40,0)</f>
        <v>5048</v>
      </c>
      <c r="F23" s="11">
        <f t="shared" si="0"/>
        <v>70672</v>
      </c>
      <c r="G23" s="11">
        <f>TRUNC(일위대가목록!F40,0)</f>
        <v>34502</v>
      </c>
      <c r="H23" s="11">
        <f t="shared" si="1"/>
        <v>483028</v>
      </c>
      <c r="I23" s="11">
        <f>TRUNC(일위대가목록!G40,0)</f>
        <v>0</v>
      </c>
      <c r="J23" s="11">
        <f t="shared" si="2"/>
        <v>0</v>
      </c>
      <c r="K23" s="11">
        <f t="shared" si="3"/>
        <v>39550</v>
      </c>
      <c r="L23" s="11">
        <f t="shared" si="4"/>
        <v>553700</v>
      </c>
      <c r="M23" s="8" t="s">
        <v>148</v>
      </c>
      <c r="N23" s="2" t="s">
        <v>149</v>
      </c>
      <c r="O23" s="2" t="s">
        <v>52</v>
      </c>
      <c r="P23" s="2" t="s">
        <v>52</v>
      </c>
      <c r="Q23" s="2" t="s">
        <v>57</v>
      </c>
      <c r="R23" s="2" t="s">
        <v>63</v>
      </c>
      <c r="S23" s="2" t="s">
        <v>64</v>
      </c>
      <c r="T23" s="2" t="s">
        <v>64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2" t="s">
        <v>52</v>
      </c>
      <c r="AS23" s="2" t="s">
        <v>52</v>
      </c>
      <c r="AT23" s="3"/>
      <c r="AU23" s="2" t="s">
        <v>150</v>
      </c>
      <c r="AV23" s="3">
        <v>644</v>
      </c>
    </row>
    <row r="24" spans="1:48" ht="30" customHeight="1" x14ac:dyDescent="0.3">
      <c r="A24" s="8" t="s">
        <v>146</v>
      </c>
      <c r="B24" s="8" t="s">
        <v>151</v>
      </c>
      <c r="C24" s="8" t="s">
        <v>123</v>
      </c>
      <c r="D24" s="9">
        <v>8</v>
      </c>
      <c r="E24" s="11">
        <f>TRUNC(일위대가목록!E41,0)</f>
        <v>13674</v>
      </c>
      <c r="F24" s="11">
        <f t="shared" si="0"/>
        <v>109392</v>
      </c>
      <c r="G24" s="11">
        <f>TRUNC(일위대가목록!F41,0)</f>
        <v>34502</v>
      </c>
      <c r="H24" s="11">
        <f t="shared" si="1"/>
        <v>276016</v>
      </c>
      <c r="I24" s="11">
        <f>TRUNC(일위대가목록!G41,0)</f>
        <v>0</v>
      </c>
      <c r="J24" s="11">
        <f t="shared" si="2"/>
        <v>0</v>
      </c>
      <c r="K24" s="11">
        <f t="shared" si="3"/>
        <v>48176</v>
      </c>
      <c r="L24" s="11">
        <f t="shared" si="4"/>
        <v>385408</v>
      </c>
      <c r="M24" s="8" t="s">
        <v>152</v>
      </c>
      <c r="N24" s="2" t="s">
        <v>153</v>
      </c>
      <c r="O24" s="2" t="s">
        <v>52</v>
      </c>
      <c r="P24" s="2" t="s">
        <v>52</v>
      </c>
      <c r="Q24" s="2" t="s">
        <v>57</v>
      </c>
      <c r="R24" s="2" t="s">
        <v>63</v>
      </c>
      <c r="S24" s="2" t="s">
        <v>64</v>
      </c>
      <c r="T24" s="2" t="s">
        <v>64</v>
      </c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2" t="s">
        <v>52</v>
      </c>
      <c r="AS24" s="2" t="s">
        <v>52</v>
      </c>
      <c r="AT24" s="3"/>
      <c r="AU24" s="2" t="s">
        <v>154</v>
      </c>
      <c r="AV24" s="3">
        <v>645</v>
      </c>
    </row>
    <row r="25" spans="1:48" ht="30" customHeight="1" x14ac:dyDescent="0.3">
      <c r="A25" s="8" t="s">
        <v>146</v>
      </c>
      <c r="B25" s="8" t="s">
        <v>155</v>
      </c>
      <c r="C25" s="8" t="s">
        <v>123</v>
      </c>
      <c r="D25" s="9">
        <v>100</v>
      </c>
      <c r="E25" s="11">
        <f>TRUNC(일위대가목록!E42,0)</f>
        <v>119469</v>
      </c>
      <c r="F25" s="11">
        <f t="shared" si="0"/>
        <v>11946900</v>
      </c>
      <c r="G25" s="11">
        <f>TRUNC(일위대가목록!F42,0)</f>
        <v>34502</v>
      </c>
      <c r="H25" s="11">
        <f t="shared" si="1"/>
        <v>3450200</v>
      </c>
      <c r="I25" s="11">
        <f>TRUNC(일위대가목록!G42,0)</f>
        <v>0</v>
      </c>
      <c r="J25" s="11">
        <f t="shared" si="2"/>
        <v>0</v>
      </c>
      <c r="K25" s="11">
        <f t="shared" si="3"/>
        <v>153971</v>
      </c>
      <c r="L25" s="11">
        <f t="shared" si="4"/>
        <v>15397100</v>
      </c>
      <c r="M25" s="8" t="s">
        <v>156</v>
      </c>
      <c r="N25" s="2" t="s">
        <v>157</v>
      </c>
      <c r="O25" s="2" t="s">
        <v>52</v>
      </c>
      <c r="P25" s="2" t="s">
        <v>52</v>
      </c>
      <c r="Q25" s="2" t="s">
        <v>57</v>
      </c>
      <c r="R25" s="2" t="s">
        <v>63</v>
      </c>
      <c r="S25" s="2" t="s">
        <v>64</v>
      </c>
      <c r="T25" s="2" t="s">
        <v>64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2" t="s">
        <v>52</v>
      </c>
      <c r="AS25" s="2" t="s">
        <v>52</v>
      </c>
      <c r="AT25" s="3"/>
      <c r="AU25" s="2" t="s">
        <v>158</v>
      </c>
      <c r="AV25" s="3">
        <v>646</v>
      </c>
    </row>
    <row r="26" spans="1:48" ht="30" customHeight="1" x14ac:dyDescent="0.3">
      <c r="A26" s="8" t="s">
        <v>159</v>
      </c>
      <c r="B26" s="8" t="s">
        <v>160</v>
      </c>
      <c r="C26" s="8" t="s">
        <v>104</v>
      </c>
      <c r="D26" s="9">
        <v>29</v>
      </c>
      <c r="E26" s="11">
        <f>TRUNC(일위대가목록!E50,0)</f>
        <v>30328</v>
      </c>
      <c r="F26" s="11">
        <f t="shared" si="0"/>
        <v>879512</v>
      </c>
      <c r="G26" s="11">
        <f>TRUNC(일위대가목록!F50,0)</f>
        <v>53081</v>
      </c>
      <c r="H26" s="11">
        <f t="shared" si="1"/>
        <v>1539349</v>
      </c>
      <c r="I26" s="11">
        <f>TRUNC(일위대가목록!G50,0)</f>
        <v>0</v>
      </c>
      <c r="J26" s="11">
        <f t="shared" si="2"/>
        <v>0</v>
      </c>
      <c r="K26" s="11">
        <f t="shared" si="3"/>
        <v>83409</v>
      </c>
      <c r="L26" s="11">
        <f t="shared" si="4"/>
        <v>2418861</v>
      </c>
      <c r="M26" s="8" t="s">
        <v>161</v>
      </c>
      <c r="N26" s="2" t="s">
        <v>162</v>
      </c>
      <c r="O26" s="2" t="s">
        <v>52</v>
      </c>
      <c r="P26" s="2" t="s">
        <v>52</v>
      </c>
      <c r="Q26" s="2" t="s">
        <v>57</v>
      </c>
      <c r="R26" s="2" t="s">
        <v>63</v>
      </c>
      <c r="S26" s="2" t="s">
        <v>64</v>
      </c>
      <c r="T26" s="2" t="s">
        <v>64</v>
      </c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2" t="s">
        <v>52</v>
      </c>
      <c r="AS26" s="2" t="s">
        <v>52</v>
      </c>
      <c r="AT26" s="3"/>
      <c r="AU26" s="2" t="s">
        <v>163</v>
      </c>
      <c r="AV26" s="3">
        <v>647</v>
      </c>
    </row>
    <row r="27" spans="1:48" ht="30" customHeight="1" x14ac:dyDescent="0.3">
      <c r="A27" s="8" t="s">
        <v>164</v>
      </c>
      <c r="B27" s="8" t="s">
        <v>165</v>
      </c>
      <c r="C27" s="8" t="s">
        <v>166</v>
      </c>
      <c r="D27" s="9">
        <v>1</v>
      </c>
      <c r="E27" s="11">
        <f>TRUNC(일위대가목록!E51,0)</f>
        <v>337201</v>
      </c>
      <c r="F27" s="11">
        <f t="shared" si="0"/>
        <v>337201</v>
      </c>
      <c r="G27" s="11">
        <f>TRUNC(일위대가목록!F51,0)</f>
        <v>445882</v>
      </c>
      <c r="H27" s="11">
        <f t="shared" si="1"/>
        <v>445882</v>
      </c>
      <c r="I27" s="11">
        <f>TRUNC(일위대가목록!G51,0)</f>
        <v>0</v>
      </c>
      <c r="J27" s="11">
        <f t="shared" si="2"/>
        <v>0</v>
      </c>
      <c r="K27" s="11">
        <f t="shared" si="3"/>
        <v>783083</v>
      </c>
      <c r="L27" s="11">
        <f t="shared" si="4"/>
        <v>783083</v>
      </c>
      <c r="M27" s="8" t="s">
        <v>167</v>
      </c>
      <c r="N27" s="2" t="s">
        <v>168</v>
      </c>
      <c r="O27" s="2" t="s">
        <v>52</v>
      </c>
      <c r="P27" s="2" t="s">
        <v>52</v>
      </c>
      <c r="Q27" s="2" t="s">
        <v>57</v>
      </c>
      <c r="R27" s="2" t="s">
        <v>63</v>
      </c>
      <c r="S27" s="2" t="s">
        <v>64</v>
      </c>
      <c r="T27" s="2" t="s">
        <v>64</v>
      </c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2" t="s">
        <v>52</v>
      </c>
      <c r="AS27" s="2" t="s">
        <v>52</v>
      </c>
      <c r="AT27" s="3"/>
      <c r="AU27" s="2" t="s">
        <v>169</v>
      </c>
      <c r="AV27" s="3">
        <v>648</v>
      </c>
    </row>
    <row r="28" spans="1:48" ht="30" customHeight="1" x14ac:dyDescent="0.3">
      <c r="A28" s="8" t="s">
        <v>170</v>
      </c>
      <c r="B28" s="8" t="s">
        <v>171</v>
      </c>
      <c r="C28" s="8" t="s">
        <v>166</v>
      </c>
      <c r="D28" s="9">
        <v>1</v>
      </c>
      <c r="E28" s="11">
        <f>TRUNC(일위대가목록!E53,0)</f>
        <v>776312</v>
      </c>
      <c r="F28" s="11">
        <f t="shared" si="0"/>
        <v>776312</v>
      </c>
      <c r="G28" s="11">
        <f>TRUNC(일위대가목록!F53,0)</f>
        <v>25877085</v>
      </c>
      <c r="H28" s="11">
        <f t="shared" si="1"/>
        <v>25877085</v>
      </c>
      <c r="I28" s="11">
        <f>TRUNC(일위대가목록!G53,0)</f>
        <v>0</v>
      </c>
      <c r="J28" s="11">
        <f t="shared" si="2"/>
        <v>0</v>
      </c>
      <c r="K28" s="11">
        <f t="shared" si="3"/>
        <v>26653397</v>
      </c>
      <c r="L28" s="11">
        <f t="shared" si="4"/>
        <v>26653397</v>
      </c>
      <c r="M28" s="8" t="s">
        <v>172</v>
      </c>
      <c r="N28" s="2" t="s">
        <v>173</v>
      </c>
      <c r="O28" s="2" t="s">
        <v>52</v>
      </c>
      <c r="P28" s="2" t="s">
        <v>52</v>
      </c>
      <c r="Q28" s="2" t="s">
        <v>57</v>
      </c>
      <c r="R28" s="2" t="s">
        <v>63</v>
      </c>
      <c r="S28" s="2" t="s">
        <v>64</v>
      </c>
      <c r="T28" s="2" t="s">
        <v>64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2" t="s">
        <v>52</v>
      </c>
      <c r="AS28" s="2" t="s">
        <v>52</v>
      </c>
      <c r="AT28" s="3"/>
      <c r="AU28" s="2" t="s">
        <v>174</v>
      </c>
      <c r="AV28" s="3">
        <v>649</v>
      </c>
    </row>
    <row r="29" spans="1:48" ht="30" customHeight="1" x14ac:dyDescent="0.3">
      <c r="A29" s="8" t="s">
        <v>175</v>
      </c>
      <c r="B29" s="8" t="s">
        <v>176</v>
      </c>
      <c r="C29" s="8" t="s">
        <v>123</v>
      </c>
      <c r="D29" s="9">
        <v>3</v>
      </c>
      <c r="E29" s="11">
        <f>TRUNC(일위대가목록!E52,0)</f>
        <v>16623</v>
      </c>
      <c r="F29" s="11">
        <f t="shared" si="0"/>
        <v>49869</v>
      </c>
      <c r="G29" s="11">
        <f>TRUNC(일위대가목록!F52,0)</f>
        <v>175167</v>
      </c>
      <c r="H29" s="11">
        <f t="shared" si="1"/>
        <v>525501</v>
      </c>
      <c r="I29" s="11">
        <f>TRUNC(일위대가목록!G52,0)</f>
        <v>0</v>
      </c>
      <c r="J29" s="11">
        <f t="shared" si="2"/>
        <v>0</v>
      </c>
      <c r="K29" s="11">
        <f t="shared" si="3"/>
        <v>191790</v>
      </c>
      <c r="L29" s="11">
        <f t="shared" si="4"/>
        <v>575370</v>
      </c>
      <c r="M29" s="8" t="s">
        <v>177</v>
      </c>
      <c r="N29" s="2" t="s">
        <v>178</v>
      </c>
      <c r="O29" s="2" t="s">
        <v>52</v>
      </c>
      <c r="P29" s="2" t="s">
        <v>52</v>
      </c>
      <c r="Q29" s="2" t="s">
        <v>57</v>
      </c>
      <c r="R29" s="2" t="s">
        <v>63</v>
      </c>
      <c r="S29" s="2" t="s">
        <v>64</v>
      </c>
      <c r="T29" s="2" t="s">
        <v>64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2" t="s">
        <v>52</v>
      </c>
      <c r="AS29" s="2" t="s">
        <v>52</v>
      </c>
      <c r="AT29" s="3"/>
      <c r="AU29" s="2" t="s">
        <v>179</v>
      </c>
      <c r="AV29" s="3">
        <v>650</v>
      </c>
    </row>
    <row r="30" spans="1:48" ht="30" customHeight="1" x14ac:dyDescent="0.3">
      <c r="A30" s="8" t="s">
        <v>180</v>
      </c>
      <c r="B30" s="8" t="s">
        <v>181</v>
      </c>
      <c r="C30" s="8" t="s">
        <v>166</v>
      </c>
      <c r="D30" s="9">
        <v>56</v>
      </c>
      <c r="E30" s="11">
        <f>TRUNC(일위대가목록!E54,0)</f>
        <v>57570</v>
      </c>
      <c r="F30" s="11">
        <f t="shared" si="0"/>
        <v>3223920</v>
      </c>
      <c r="G30" s="11">
        <f>TRUNC(일위대가목록!F54,0)</f>
        <v>79621</v>
      </c>
      <c r="H30" s="11">
        <f t="shared" si="1"/>
        <v>4458776</v>
      </c>
      <c r="I30" s="11">
        <f>TRUNC(일위대가목록!G54,0)</f>
        <v>0</v>
      </c>
      <c r="J30" s="11">
        <f t="shared" si="2"/>
        <v>0</v>
      </c>
      <c r="K30" s="11">
        <f t="shared" si="3"/>
        <v>137191</v>
      </c>
      <c r="L30" s="11">
        <f t="shared" si="4"/>
        <v>7682696</v>
      </c>
      <c r="M30" s="8" t="s">
        <v>182</v>
      </c>
      <c r="N30" s="2" t="s">
        <v>183</v>
      </c>
      <c r="O30" s="2" t="s">
        <v>52</v>
      </c>
      <c r="P30" s="2" t="s">
        <v>52</v>
      </c>
      <c r="Q30" s="2" t="s">
        <v>57</v>
      </c>
      <c r="R30" s="2" t="s">
        <v>63</v>
      </c>
      <c r="S30" s="2" t="s">
        <v>64</v>
      </c>
      <c r="T30" s="2" t="s">
        <v>64</v>
      </c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2" t="s">
        <v>52</v>
      </c>
      <c r="AS30" s="2" t="s">
        <v>52</v>
      </c>
      <c r="AT30" s="3"/>
      <c r="AU30" s="2" t="s">
        <v>184</v>
      </c>
      <c r="AV30" s="3">
        <v>651</v>
      </c>
    </row>
    <row r="31" spans="1:48" ht="30" customHeight="1" x14ac:dyDescent="0.3">
      <c r="A31" s="8" t="s">
        <v>180</v>
      </c>
      <c r="B31" s="8" t="s">
        <v>185</v>
      </c>
      <c r="C31" s="8" t="s">
        <v>166</v>
      </c>
      <c r="D31" s="9">
        <v>36</v>
      </c>
      <c r="E31" s="11">
        <f>TRUNC(일위대가목록!E55,0)</f>
        <v>97823</v>
      </c>
      <c r="F31" s="11">
        <f t="shared" si="0"/>
        <v>3521628</v>
      </c>
      <c r="G31" s="11">
        <f>TRUNC(일위대가목록!F55,0)</f>
        <v>79621</v>
      </c>
      <c r="H31" s="11">
        <f t="shared" si="1"/>
        <v>2866356</v>
      </c>
      <c r="I31" s="11">
        <f>TRUNC(일위대가목록!G55,0)</f>
        <v>0</v>
      </c>
      <c r="J31" s="11">
        <f t="shared" si="2"/>
        <v>0</v>
      </c>
      <c r="K31" s="11">
        <f t="shared" si="3"/>
        <v>177444</v>
      </c>
      <c r="L31" s="11">
        <f t="shared" si="4"/>
        <v>6387984</v>
      </c>
      <c r="M31" s="8" t="s">
        <v>186</v>
      </c>
      <c r="N31" s="2" t="s">
        <v>187</v>
      </c>
      <c r="O31" s="2" t="s">
        <v>52</v>
      </c>
      <c r="P31" s="2" t="s">
        <v>52</v>
      </c>
      <c r="Q31" s="2" t="s">
        <v>57</v>
      </c>
      <c r="R31" s="2" t="s">
        <v>63</v>
      </c>
      <c r="S31" s="2" t="s">
        <v>64</v>
      </c>
      <c r="T31" s="2" t="s">
        <v>64</v>
      </c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2" t="s">
        <v>52</v>
      </c>
      <c r="AS31" s="2" t="s">
        <v>52</v>
      </c>
      <c r="AT31" s="3"/>
      <c r="AU31" s="2" t="s">
        <v>188</v>
      </c>
      <c r="AV31" s="3">
        <v>652</v>
      </c>
    </row>
    <row r="32" spans="1:48" ht="30" customHeight="1" x14ac:dyDescent="0.3">
      <c r="A32" s="8" t="s">
        <v>189</v>
      </c>
      <c r="B32" s="8" t="s">
        <v>190</v>
      </c>
      <c r="C32" s="8" t="s">
        <v>60</v>
      </c>
      <c r="D32" s="9">
        <v>102</v>
      </c>
      <c r="E32" s="11">
        <f>TRUNC(일위대가목록!E36,0)</f>
        <v>646</v>
      </c>
      <c r="F32" s="11">
        <f t="shared" si="0"/>
        <v>65892</v>
      </c>
      <c r="G32" s="11">
        <f>TRUNC(일위대가목록!F36,0)</f>
        <v>13463</v>
      </c>
      <c r="H32" s="11">
        <f t="shared" si="1"/>
        <v>1373226</v>
      </c>
      <c r="I32" s="11">
        <f>TRUNC(일위대가목록!G36,0)</f>
        <v>0</v>
      </c>
      <c r="J32" s="11">
        <f t="shared" si="2"/>
        <v>0</v>
      </c>
      <c r="K32" s="11">
        <f t="shared" si="3"/>
        <v>14109</v>
      </c>
      <c r="L32" s="11">
        <f t="shared" si="4"/>
        <v>1439118</v>
      </c>
      <c r="M32" s="8" t="s">
        <v>191</v>
      </c>
      <c r="N32" s="2" t="s">
        <v>192</v>
      </c>
      <c r="O32" s="2" t="s">
        <v>52</v>
      </c>
      <c r="P32" s="2" t="s">
        <v>52</v>
      </c>
      <c r="Q32" s="2" t="s">
        <v>57</v>
      </c>
      <c r="R32" s="2" t="s">
        <v>63</v>
      </c>
      <c r="S32" s="2" t="s">
        <v>64</v>
      </c>
      <c r="T32" s="2" t="s">
        <v>64</v>
      </c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2" t="s">
        <v>52</v>
      </c>
      <c r="AS32" s="2" t="s">
        <v>52</v>
      </c>
      <c r="AT32" s="3"/>
      <c r="AU32" s="2" t="s">
        <v>193</v>
      </c>
      <c r="AV32" s="3">
        <v>653</v>
      </c>
    </row>
    <row r="33" spans="1:48" ht="30" customHeight="1" x14ac:dyDescent="0.3">
      <c r="A33" s="8" t="s">
        <v>70</v>
      </c>
      <c r="B33" s="8" t="s">
        <v>194</v>
      </c>
      <c r="C33" s="8" t="s">
        <v>123</v>
      </c>
      <c r="D33" s="9">
        <v>270</v>
      </c>
      <c r="E33" s="11">
        <f>TRUNC(단가대비표!O37,0)</f>
        <v>340</v>
      </c>
      <c r="F33" s="11">
        <f t="shared" si="0"/>
        <v>91800</v>
      </c>
      <c r="G33" s="11">
        <f>TRUNC(단가대비표!P37,0)</f>
        <v>0</v>
      </c>
      <c r="H33" s="11">
        <f t="shared" si="1"/>
        <v>0</v>
      </c>
      <c r="I33" s="11">
        <f>TRUNC(단가대비표!V37,0)</f>
        <v>0</v>
      </c>
      <c r="J33" s="11">
        <f t="shared" si="2"/>
        <v>0</v>
      </c>
      <c r="K33" s="11">
        <f t="shared" si="3"/>
        <v>340</v>
      </c>
      <c r="L33" s="11">
        <f t="shared" si="4"/>
        <v>91800</v>
      </c>
      <c r="M33" s="8" t="s">
        <v>52</v>
      </c>
      <c r="N33" s="2" t="s">
        <v>195</v>
      </c>
      <c r="O33" s="2" t="s">
        <v>52</v>
      </c>
      <c r="P33" s="2" t="s">
        <v>52</v>
      </c>
      <c r="Q33" s="2" t="s">
        <v>57</v>
      </c>
      <c r="R33" s="2" t="s">
        <v>64</v>
      </c>
      <c r="S33" s="2" t="s">
        <v>64</v>
      </c>
      <c r="T33" s="2" t="s">
        <v>63</v>
      </c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2" t="s">
        <v>52</v>
      </c>
      <c r="AS33" s="2" t="s">
        <v>52</v>
      </c>
      <c r="AT33" s="3"/>
      <c r="AU33" s="2" t="s">
        <v>196</v>
      </c>
      <c r="AV33" s="3">
        <v>654</v>
      </c>
    </row>
    <row r="34" spans="1:48" ht="30" customHeight="1" x14ac:dyDescent="0.3">
      <c r="A34" s="8" t="s">
        <v>197</v>
      </c>
      <c r="B34" s="8" t="s">
        <v>198</v>
      </c>
      <c r="C34" s="8" t="s">
        <v>123</v>
      </c>
      <c r="D34" s="9">
        <v>121</v>
      </c>
      <c r="E34" s="11">
        <f>TRUNC(단가대비표!O25,0)</f>
        <v>240</v>
      </c>
      <c r="F34" s="11">
        <f t="shared" si="0"/>
        <v>29040</v>
      </c>
      <c r="G34" s="11">
        <f>TRUNC(단가대비표!P25,0)</f>
        <v>0</v>
      </c>
      <c r="H34" s="11">
        <f t="shared" si="1"/>
        <v>0</v>
      </c>
      <c r="I34" s="11">
        <f>TRUNC(단가대비표!V25,0)</f>
        <v>0</v>
      </c>
      <c r="J34" s="11">
        <f t="shared" si="2"/>
        <v>0</v>
      </c>
      <c r="K34" s="11">
        <f t="shared" si="3"/>
        <v>240</v>
      </c>
      <c r="L34" s="11">
        <f t="shared" si="4"/>
        <v>29040</v>
      </c>
      <c r="M34" s="8" t="s">
        <v>52</v>
      </c>
      <c r="N34" s="2" t="s">
        <v>199</v>
      </c>
      <c r="O34" s="2" t="s">
        <v>52</v>
      </c>
      <c r="P34" s="2" t="s">
        <v>52</v>
      </c>
      <c r="Q34" s="2" t="s">
        <v>57</v>
      </c>
      <c r="R34" s="2" t="s">
        <v>64</v>
      </c>
      <c r="S34" s="2" t="s">
        <v>64</v>
      </c>
      <c r="T34" s="2" t="s">
        <v>63</v>
      </c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2" t="s">
        <v>52</v>
      </c>
      <c r="AS34" s="2" t="s">
        <v>52</v>
      </c>
      <c r="AT34" s="3"/>
      <c r="AU34" s="2" t="s">
        <v>200</v>
      </c>
      <c r="AV34" s="3">
        <v>655</v>
      </c>
    </row>
    <row r="35" spans="1:48" ht="30" customHeight="1" x14ac:dyDescent="0.3">
      <c r="A35" s="8" t="s">
        <v>197</v>
      </c>
      <c r="B35" s="8" t="s">
        <v>201</v>
      </c>
      <c r="C35" s="8" t="s">
        <v>123</v>
      </c>
      <c r="D35" s="9">
        <v>23</v>
      </c>
      <c r="E35" s="11">
        <f>TRUNC(단가대비표!O26,0)</f>
        <v>240</v>
      </c>
      <c r="F35" s="11">
        <f t="shared" si="0"/>
        <v>5520</v>
      </c>
      <c r="G35" s="11">
        <f>TRUNC(단가대비표!P26,0)</f>
        <v>0</v>
      </c>
      <c r="H35" s="11">
        <f t="shared" si="1"/>
        <v>0</v>
      </c>
      <c r="I35" s="11">
        <f>TRUNC(단가대비표!V26,0)</f>
        <v>0</v>
      </c>
      <c r="J35" s="11">
        <f t="shared" si="2"/>
        <v>0</v>
      </c>
      <c r="K35" s="11">
        <f t="shared" si="3"/>
        <v>240</v>
      </c>
      <c r="L35" s="11">
        <f t="shared" si="4"/>
        <v>5520</v>
      </c>
      <c r="M35" s="8" t="s">
        <v>52</v>
      </c>
      <c r="N35" s="2" t="s">
        <v>202</v>
      </c>
      <c r="O35" s="2" t="s">
        <v>52</v>
      </c>
      <c r="P35" s="2" t="s">
        <v>52</v>
      </c>
      <c r="Q35" s="2" t="s">
        <v>57</v>
      </c>
      <c r="R35" s="2" t="s">
        <v>64</v>
      </c>
      <c r="S35" s="2" t="s">
        <v>64</v>
      </c>
      <c r="T35" s="2" t="s">
        <v>63</v>
      </c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2" t="s">
        <v>52</v>
      </c>
      <c r="AS35" s="2" t="s">
        <v>52</v>
      </c>
      <c r="AT35" s="3"/>
      <c r="AU35" s="2" t="s">
        <v>203</v>
      </c>
      <c r="AV35" s="3">
        <v>656</v>
      </c>
    </row>
    <row r="36" spans="1:48" ht="30" customHeight="1" x14ac:dyDescent="0.3">
      <c r="A36" s="8" t="s">
        <v>204</v>
      </c>
      <c r="B36" s="8" t="s">
        <v>205</v>
      </c>
      <c r="C36" s="8" t="s">
        <v>123</v>
      </c>
      <c r="D36" s="9">
        <v>368</v>
      </c>
      <c r="E36" s="11">
        <f>TRUNC(단가대비표!O45,0)</f>
        <v>4765</v>
      </c>
      <c r="F36" s="11">
        <f t="shared" si="0"/>
        <v>1753520</v>
      </c>
      <c r="G36" s="11">
        <f>TRUNC(단가대비표!P45,0)</f>
        <v>0</v>
      </c>
      <c r="H36" s="11">
        <f t="shared" si="1"/>
        <v>0</v>
      </c>
      <c r="I36" s="11">
        <f>TRUNC(단가대비표!V45,0)</f>
        <v>0</v>
      </c>
      <c r="J36" s="11">
        <f t="shared" si="2"/>
        <v>0</v>
      </c>
      <c r="K36" s="11">
        <f t="shared" si="3"/>
        <v>4765</v>
      </c>
      <c r="L36" s="11">
        <f t="shared" si="4"/>
        <v>1753520</v>
      </c>
      <c r="M36" s="8" t="s">
        <v>52</v>
      </c>
      <c r="N36" s="2" t="s">
        <v>206</v>
      </c>
      <c r="O36" s="2" t="s">
        <v>52</v>
      </c>
      <c r="P36" s="2" t="s">
        <v>52</v>
      </c>
      <c r="Q36" s="2" t="s">
        <v>57</v>
      </c>
      <c r="R36" s="2" t="s">
        <v>64</v>
      </c>
      <c r="S36" s="2" t="s">
        <v>64</v>
      </c>
      <c r="T36" s="2" t="s">
        <v>63</v>
      </c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2" t="s">
        <v>52</v>
      </c>
      <c r="AS36" s="2" t="s">
        <v>52</v>
      </c>
      <c r="AT36" s="3"/>
      <c r="AU36" s="2" t="s">
        <v>207</v>
      </c>
      <c r="AV36" s="3">
        <v>657</v>
      </c>
    </row>
    <row r="37" spans="1:48" ht="30" customHeight="1" x14ac:dyDescent="0.3">
      <c r="A37" s="8" t="s">
        <v>204</v>
      </c>
      <c r="B37" s="8" t="s">
        <v>208</v>
      </c>
      <c r="C37" s="8" t="s">
        <v>123</v>
      </c>
      <c r="D37" s="9">
        <v>89</v>
      </c>
      <c r="E37" s="11">
        <f>TRUNC(단가대비표!O46,0)</f>
        <v>5086</v>
      </c>
      <c r="F37" s="11">
        <f t="shared" si="0"/>
        <v>452654</v>
      </c>
      <c r="G37" s="11">
        <f>TRUNC(단가대비표!P46,0)</f>
        <v>0</v>
      </c>
      <c r="H37" s="11">
        <f t="shared" si="1"/>
        <v>0</v>
      </c>
      <c r="I37" s="11">
        <f>TRUNC(단가대비표!V46,0)</f>
        <v>0</v>
      </c>
      <c r="J37" s="11">
        <f t="shared" si="2"/>
        <v>0</v>
      </c>
      <c r="K37" s="11">
        <f t="shared" si="3"/>
        <v>5086</v>
      </c>
      <c r="L37" s="11">
        <f t="shared" si="4"/>
        <v>452654</v>
      </c>
      <c r="M37" s="8" t="s">
        <v>52</v>
      </c>
      <c r="N37" s="2" t="s">
        <v>209</v>
      </c>
      <c r="O37" s="2" t="s">
        <v>52</v>
      </c>
      <c r="P37" s="2" t="s">
        <v>52</v>
      </c>
      <c r="Q37" s="2" t="s">
        <v>57</v>
      </c>
      <c r="R37" s="2" t="s">
        <v>64</v>
      </c>
      <c r="S37" s="2" t="s">
        <v>64</v>
      </c>
      <c r="T37" s="2" t="s">
        <v>63</v>
      </c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2" t="s">
        <v>52</v>
      </c>
      <c r="AS37" s="2" t="s">
        <v>52</v>
      </c>
      <c r="AT37" s="3"/>
      <c r="AU37" s="2" t="s">
        <v>210</v>
      </c>
      <c r="AV37" s="3">
        <v>658</v>
      </c>
    </row>
    <row r="38" spans="1:48" ht="30" customHeight="1" x14ac:dyDescent="0.3">
      <c r="A38" s="8" t="s">
        <v>204</v>
      </c>
      <c r="B38" s="8" t="s">
        <v>211</v>
      </c>
      <c r="C38" s="8" t="s">
        <v>123</v>
      </c>
      <c r="D38" s="9">
        <v>328</v>
      </c>
      <c r="E38" s="11">
        <f>TRUNC(단가대비표!O48,0)</f>
        <v>4095</v>
      </c>
      <c r="F38" s="11">
        <f t="shared" si="0"/>
        <v>1343160</v>
      </c>
      <c r="G38" s="11">
        <f>TRUNC(단가대비표!P48,0)</f>
        <v>0</v>
      </c>
      <c r="H38" s="11">
        <f t="shared" si="1"/>
        <v>0</v>
      </c>
      <c r="I38" s="11">
        <f>TRUNC(단가대비표!V48,0)</f>
        <v>0</v>
      </c>
      <c r="J38" s="11">
        <f t="shared" si="2"/>
        <v>0</v>
      </c>
      <c r="K38" s="11">
        <f t="shared" si="3"/>
        <v>4095</v>
      </c>
      <c r="L38" s="11">
        <f t="shared" si="4"/>
        <v>1343160</v>
      </c>
      <c r="M38" s="8" t="s">
        <v>52</v>
      </c>
      <c r="N38" s="2" t="s">
        <v>212</v>
      </c>
      <c r="O38" s="2" t="s">
        <v>52</v>
      </c>
      <c r="P38" s="2" t="s">
        <v>52</v>
      </c>
      <c r="Q38" s="2" t="s">
        <v>57</v>
      </c>
      <c r="R38" s="2" t="s">
        <v>64</v>
      </c>
      <c r="S38" s="2" t="s">
        <v>64</v>
      </c>
      <c r="T38" s="2" t="s">
        <v>63</v>
      </c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2" t="s">
        <v>52</v>
      </c>
      <c r="AS38" s="2" t="s">
        <v>52</v>
      </c>
      <c r="AT38" s="3"/>
      <c r="AU38" s="2" t="s">
        <v>213</v>
      </c>
      <c r="AV38" s="3">
        <v>659</v>
      </c>
    </row>
    <row r="39" spans="1:48" ht="30" customHeight="1" x14ac:dyDescent="0.3">
      <c r="A39" s="8" t="s">
        <v>204</v>
      </c>
      <c r="B39" s="8" t="s">
        <v>214</v>
      </c>
      <c r="C39" s="8" t="s">
        <v>123</v>
      </c>
      <c r="D39" s="9">
        <v>18</v>
      </c>
      <c r="E39" s="11">
        <f>TRUNC(단가대비표!O49,0)</f>
        <v>4432</v>
      </c>
      <c r="F39" s="11">
        <f t="shared" si="0"/>
        <v>79776</v>
      </c>
      <c r="G39" s="11">
        <f>TRUNC(단가대비표!P49,0)</f>
        <v>0</v>
      </c>
      <c r="H39" s="11">
        <f t="shared" si="1"/>
        <v>0</v>
      </c>
      <c r="I39" s="11">
        <f>TRUNC(단가대비표!V49,0)</f>
        <v>0</v>
      </c>
      <c r="J39" s="11">
        <f t="shared" si="2"/>
        <v>0</v>
      </c>
      <c r="K39" s="11">
        <f t="shared" si="3"/>
        <v>4432</v>
      </c>
      <c r="L39" s="11">
        <f t="shared" si="4"/>
        <v>79776</v>
      </c>
      <c r="M39" s="8" t="s">
        <v>52</v>
      </c>
      <c r="N39" s="2" t="s">
        <v>215</v>
      </c>
      <c r="O39" s="2" t="s">
        <v>52</v>
      </c>
      <c r="P39" s="2" t="s">
        <v>52</v>
      </c>
      <c r="Q39" s="2" t="s">
        <v>57</v>
      </c>
      <c r="R39" s="2" t="s">
        <v>64</v>
      </c>
      <c r="S39" s="2" t="s">
        <v>64</v>
      </c>
      <c r="T39" s="2" t="s">
        <v>63</v>
      </c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2" t="s">
        <v>52</v>
      </c>
      <c r="AS39" s="2" t="s">
        <v>52</v>
      </c>
      <c r="AT39" s="3"/>
      <c r="AU39" s="2" t="s">
        <v>216</v>
      </c>
      <c r="AV39" s="3">
        <v>660</v>
      </c>
    </row>
    <row r="40" spans="1:48" ht="30" customHeight="1" x14ac:dyDescent="0.3">
      <c r="A40" s="8" t="s">
        <v>217</v>
      </c>
      <c r="B40" s="8" t="s">
        <v>218</v>
      </c>
      <c r="C40" s="8" t="s">
        <v>138</v>
      </c>
      <c r="D40" s="9">
        <v>1</v>
      </c>
      <c r="E40" s="11">
        <f>TRUNC(단가대비표!O88,0)</f>
        <v>0</v>
      </c>
      <c r="F40" s="11">
        <f t="shared" si="0"/>
        <v>0</v>
      </c>
      <c r="G40" s="11">
        <f>TRUNC(단가대비표!P88,0)</f>
        <v>700000</v>
      </c>
      <c r="H40" s="11">
        <f t="shared" si="1"/>
        <v>700000</v>
      </c>
      <c r="I40" s="11">
        <f>TRUNC(단가대비표!V88,0)</f>
        <v>0</v>
      </c>
      <c r="J40" s="11">
        <f t="shared" si="2"/>
        <v>0</v>
      </c>
      <c r="K40" s="11">
        <f t="shared" si="3"/>
        <v>700000</v>
      </c>
      <c r="L40" s="11">
        <f t="shared" si="4"/>
        <v>700000</v>
      </c>
      <c r="M40" s="8" t="s">
        <v>52</v>
      </c>
      <c r="N40" s="2" t="s">
        <v>219</v>
      </c>
      <c r="O40" s="2" t="s">
        <v>52</v>
      </c>
      <c r="P40" s="2" t="s">
        <v>52</v>
      </c>
      <c r="Q40" s="2" t="s">
        <v>57</v>
      </c>
      <c r="R40" s="2" t="s">
        <v>64</v>
      </c>
      <c r="S40" s="2" t="s">
        <v>64</v>
      </c>
      <c r="T40" s="2" t="s">
        <v>63</v>
      </c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2" t="s">
        <v>52</v>
      </c>
      <c r="AS40" s="2" t="s">
        <v>52</v>
      </c>
      <c r="AT40" s="3"/>
      <c r="AU40" s="2" t="s">
        <v>220</v>
      </c>
      <c r="AV40" s="3">
        <v>661</v>
      </c>
    </row>
    <row r="41" spans="1:48" ht="30" customHeight="1" x14ac:dyDescent="0.3">
      <c r="A41" s="8" t="s">
        <v>217</v>
      </c>
      <c r="B41" s="8" t="s">
        <v>221</v>
      </c>
      <c r="C41" s="8" t="s">
        <v>138</v>
      </c>
      <c r="D41" s="9">
        <v>1</v>
      </c>
      <c r="E41" s="11">
        <f>TRUNC(단가대비표!O89,0)</f>
        <v>0</v>
      </c>
      <c r="F41" s="11">
        <f t="shared" si="0"/>
        <v>0</v>
      </c>
      <c r="G41" s="11">
        <f>TRUNC(단가대비표!P89,0)</f>
        <v>8850000</v>
      </c>
      <c r="H41" s="11">
        <f t="shared" si="1"/>
        <v>8850000</v>
      </c>
      <c r="I41" s="11">
        <f>TRUNC(단가대비표!V89,0)</f>
        <v>0</v>
      </c>
      <c r="J41" s="11">
        <f t="shared" si="2"/>
        <v>0</v>
      </c>
      <c r="K41" s="11">
        <f t="shared" si="3"/>
        <v>8850000</v>
      </c>
      <c r="L41" s="11">
        <f t="shared" si="4"/>
        <v>8850000</v>
      </c>
      <c r="M41" s="8" t="s">
        <v>52</v>
      </c>
      <c r="N41" s="2" t="s">
        <v>222</v>
      </c>
      <c r="O41" s="2" t="s">
        <v>52</v>
      </c>
      <c r="P41" s="2" t="s">
        <v>52</v>
      </c>
      <c r="Q41" s="2" t="s">
        <v>57</v>
      </c>
      <c r="R41" s="2" t="s">
        <v>64</v>
      </c>
      <c r="S41" s="2" t="s">
        <v>64</v>
      </c>
      <c r="T41" s="2" t="s">
        <v>63</v>
      </c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2" t="s">
        <v>52</v>
      </c>
      <c r="AS41" s="2" t="s">
        <v>52</v>
      </c>
      <c r="AT41" s="3"/>
      <c r="AU41" s="2" t="s">
        <v>223</v>
      </c>
      <c r="AV41" s="3">
        <v>662</v>
      </c>
    </row>
    <row r="42" spans="1:48" ht="30" customHeight="1" x14ac:dyDescent="0.3">
      <c r="A42" s="8" t="s">
        <v>224</v>
      </c>
      <c r="B42" s="8" t="s">
        <v>218</v>
      </c>
      <c r="C42" s="8" t="s">
        <v>138</v>
      </c>
      <c r="D42" s="9">
        <v>1</v>
      </c>
      <c r="E42" s="11">
        <f>TRUNC(단가대비표!O90,0)</f>
        <v>0</v>
      </c>
      <c r="F42" s="11">
        <f t="shared" si="0"/>
        <v>0</v>
      </c>
      <c r="G42" s="11">
        <f>TRUNC(단가대비표!P90,0)</f>
        <v>7000000</v>
      </c>
      <c r="H42" s="11">
        <f t="shared" si="1"/>
        <v>7000000</v>
      </c>
      <c r="I42" s="11">
        <f>TRUNC(단가대비표!V90,0)</f>
        <v>0</v>
      </c>
      <c r="J42" s="11">
        <f t="shared" si="2"/>
        <v>0</v>
      </c>
      <c r="K42" s="11">
        <f t="shared" si="3"/>
        <v>7000000</v>
      </c>
      <c r="L42" s="11">
        <f t="shared" si="4"/>
        <v>7000000</v>
      </c>
      <c r="M42" s="8" t="s">
        <v>52</v>
      </c>
      <c r="N42" s="2" t="s">
        <v>225</v>
      </c>
      <c r="O42" s="2" t="s">
        <v>52</v>
      </c>
      <c r="P42" s="2" t="s">
        <v>52</v>
      </c>
      <c r="Q42" s="2" t="s">
        <v>57</v>
      </c>
      <c r="R42" s="2" t="s">
        <v>64</v>
      </c>
      <c r="S42" s="2" t="s">
        <v>64</v>
      </c>
      <c r="T42" s="2" t="s">
        <v>63</v>
      </c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2" t="s">
        <v>52</v>
      </c>
      <c r="AS42" s="2" t="s">
        <v>52</v>
      </c>
      <c r="AT42" s="3"/>
      <c r="AU42" s="2" t="s">
        <v>226</v>
      </c>
      <c r="AV42" s="3">
        <v>663</v>
      </c>
    </row>
    <row r="43" spans="1:48" ht="30" customHeight="1" x14ac:dyDescent="0.3">
      <c r="A43" s="8" t="s">
        <v>224</v>
      </c>
      <c r="B43" s="8" t="s">
        <v>227</v>
      </c>
      <c r="C43" s="8" t="s">
        <v>138</v>
      </c>
      <c r="D43" s="9">
        <v>1</v>
      </c>
      <c r="E43" s="11">
        <f>TRUNC(단가대비표!O91,0)</f>
        <v>0</v>
      </c>
      <c r="F43" s="11">
        <f t="shared" si="0"/>
        <v>0</v>
      </c>
      <c r="G43" s="11">
        <f>TRUNC(단가대비표!P91,0)</f>
        <v>6150000</v>
      </c>
      <c r="H43" s="11">
        <f t="shared" si="1"/>
        <v>6150000</v>
      </c>
      <c r="I43" s="11">
        <f>TRUNC(단가대비표!V91,0)</f>
        <v>0</v>
      </c>
      <c r="J43" s="11">
        <f t="shared" si="2"/>
        <v>0</v>
      </c>
      <c r="K43" s="11">
        <f t="shared" si="3"/>
        <v>6150000</v>
      </c>
      <c r="L43" s="11">
        <f t="shared" si="4"/>
        <v>6150000</v>
      </c>
      <c r="M43" s="8" t="s">
        <v>52</v>
      </c>
      <c r="N43" s="2" t="s">
        <v>228</v>
      </c>
      <c r="O43" s="2" t="s">
        <v>52</v>
      </c>
      <c r="P43" s="2" t="s">
        <v>52</v>
      </c>
      <c r="Q43" s="2" t="s">
        <v>57</v>
      </c>
      <c r="R43" s="2" t="s">
        <v>64</v>
      </c>
      <c r="S43" s="2" t="s">
        <v>64</v>
      </c>
      <c r="T43" s="2" t="s">
        <v>63</v>
      </c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2" t="s">
        <v>52</v>
      </c>
      <c r="AS43" s="2" t="s">
        <v>52</v>
      </c>
      <c r="AT43" s="3"/>
      <c r="AU43" s="2" t="s">
        <v>229</v>
      </c>
      <c r="AV43" s="3">
        <v>664</v>
      </c>
    </row>
    <row r="44" spans="1:48" ht="30" customHeight="1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48" ht="30" customHeight="1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</row>
    <row r="46" spans="1:48" ht="30" customHeight="1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</row>
    <row r="47" spans="1:48" ht="30" customHeight="1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</row>
    <row r="48" spans="1:48" ht="30" customHeight="1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spans="1:48" ht="30" customHeight="1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</row>
    <row r="50" spans="1:48" ht="30" customHeight="1" x14ac:dyDescent="0.3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1:48" ht="30" customHeight="1" x14ac:dyDescent="0.3">
      <c r="A51" s="8" t="s">
        <v>230</v>
      </c>
      <c r="B51" s="9"/>
      <c r="C51" s="9"/>
      <c r="D51" s="9"/>
      <c r="E51" s="9"/>
      <c r="F51" s="11">
        <f>SUM(F5:F50)</f>
        <v>35021245</v>
      </c>
      <c r="G51" s="9"/>
      <c r="H51" s="11">
        <f>SUM(H5:H50)</f>
        <v>125653283</v>
      </c>
      <c r="I51" s="9"/>
      <c r="J51" s="11">
        <f>SUM(J5:J50)</f>
        <v>0</v>
      </c>
      <c r="K51" s="9"/>
      <c r="L51" s="11">
        <f>SUM(L5:L50)</f>
        <v>160674528</v>
      </c>
      <c r="M51" s="9"/>
      <c r="N51" t="s">
        <v>231</v>
      </c>
    </row>
    <row r="52" spans="1:48" ht="30" customHeight="1" x14ac:dyDescent="0.3">
      <c r="A52" s="8" t="s">
        <v>232</v>
      </c>
      <c r="B52" s="9" t="s">
        <v>383</v>
      </c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3"/>
      <c r="O52" s="3"/>
      <c r="P52" s="3"/>
      <c r="Q52" s="2" t="s">
        <v>233</v>
      </c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</row>
    <row r="53" spans="1:48" ht="30" customHeight="1" x14ac:dyDescent="0.3">
      <c r="A53" s="8" t="s">
        <v>58</v>
      </c>
      <c r="B53" s="8" t="s">
        <v>59</v>
      </c>
      <c r="C53" s="8" t="s">
        <v>60</v>
      </c>
      <c r="D53" s="9">
        <v>735</v>
      </c>
      <c r="E53" s="11">
        <f>TRUNC(일위대가목록!E16,0)</f>
        <v>2757</v>
      </c>
      <c r="F53" s="11">
        <f t="shared" ref="F53:F69" si="5">TRUNC(E53*D53, 0)</f>
        <v>2026395</v>
      </c>
      <c r="G53" s="11">
        <f>TRUNC(일위대가목록!F16,0)</f>
        <v>13270</v>
      </c>
      <c r="H53" s="11">
        <f t="shared" ref="H53:H69" si="6">TRUNC(G53*D53, 0)</f>
        <v>9753450</v>
      </c>
      <c r="I53" s="11">
        <f>TRUNC(일위대가목록!G16,0)</f>
        <v>0</v>
      </c>
      <c r="J53" s="11">
        <f t="shared" ref="J53:J69" si="7">TRUNC(I53*D53, 0)</f>
        <v>0</v>
      </c>
      <c r="K53" s="11">
        <f t="shared" ref="K53:K69" si="8">TRUNC(E53+G53+I53, 0)</f>
        <v>16027</v>
      </c>
      <c r="L53" s="11">
        <f t="shared" ref="L53:L69" si="9">TRUNC(F53+H53+J53, 0)</f>
        <v>11779845</v>
      </c>
      <c r="M53" s="8" t="s">
        <v>61</v>
      </c>
      <c r="N53" s="2" t="s">
        <v>62</v>
      </c>
      <c r="O53" s="2" t="s">
        <v>52</v>
      </c>
      <c r="P53" s="2" t="s">
        <v>52</v>
      </c>
      <c r="Q53" s="2" t="s">
        <v>233</v>
      </c>
      <c r="R53" s="2" t="s">
        <v>63</v>
      </c>
      <c r="S53" s="2" t="s">
        <v>64</v>
      </c>
      <c r="T53" s="2" t="s">
        <v>64</v>
      </c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2" t="s">
        <v>52</v>
      </c>
      <c r="AS53" s="2" t="s">
        <v>52</v>
      </c>
      <c r="AT53" s="3"/>
      <c r="AU53" s="2" t="s">
        <v>234</v>
      </c>
      <c r="AV53" s="3">
        <v>666</v>
      </c>
    </row>
    <row r="54" spans="1:48" ht="30" customHeight="1" x14ac:dyDescent="0.3">
      <c r="A54" s="8" t="s">
        <v>70</v>
      </c>
      <c r="B54" s="8" t="s">
        <v>71</v>
      </c>
      <c r="C54" s="8" t="s">
        <v>60</v>
      </c>
      <c r="D54" s="9">
        <v>357</v>
      </c>
      <c r="E54" s="11">
        <f>TRUNC(일위대가목록!E19,0)</f>
        <v>1092</v>
      </c>
      <c r="F54" s="11">
        <f t="shared" si="5"/>
        <v>389844</v>
      </c>
      <c r="G54" s="11">
        <f>TRUNC(일위대가목록!F19,0)</f>
        <v>14013</v>
      </c>
      <c r="H54" s="11">
        <f t="shared" si="6"/>
        <v>5002641</v>
      </c>
      <c r="I54" s="11">
        <f>TRUNC(일위대가목록!G19,0)</f>
        <v>0</v>
      </c>
      <c r="J54" s="11">
        <f t="shared" si="7"/>
        <v>0</v>
      </c>
      <c r="K54" s="11">
        <f t="shared" si="8"/>
        <v>15105</v>
      </c>
      <c r="L54" s="11">
        <f t="shared" si="9"/>
        <v>5392485</v>
      </c>
      <c r="M54" s="8" t="s">
        <v>72</v>
      </c>
      <c r="N54" s="2" t="s">
        <v>73</v>
      </c>
      <c r="O54" s="2" t="s">
        <v>52</v>
      </c>
      <c r="P54" s="2" t="s">
        <v>52</v>
      </c>
      <c r="Q54" s="2" t="s">
        <v>233</v>
      </c>
      <c r="R54" s="2" t="s">
        <v>63</v>
      </c>
      <c r="S54" s="2" t="s">
        <v>64</v>
      </c>
      <c r="T54" s="2" t="s">
        <v>64</v>
      </c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2" t="s">
        <v>52</v>
      </c>
      <c r="AS54" s="2" t="s">
        <v>52</v>
      </c>
      <c r="AT54" s="3"/>
      <c r="AU54" s="2" t="s">
        <v>235</v>
      </c>
      <c r="AV54" s="3">
        <v>667</v>
      </c>
    </row>
    <row r="55" spans="1:48" ht="30" customHeight="1" x14ac:dyDescent="0.3">
      <c r="A55" s="8" t="s">
        <v>75</v>
      </c>
      <c r="B55" s="8" t="s">
        <v>84</v>
      </c>
      <c r="C55" s="8" t="s">
        <v>60</v>
      </c>
      <c r="D55" s="9">
        <v>2227</v>
      </c>
      <c r="E55" s="11">
        <f>TRUNC(일위대가목록!E28,0)</f>
        <v>521</v>
      </c>
      <c r="F55" s="11">
        <f t="shared" si="5"/>
        <v>1160267</v>
      </c>
      <c r="G55" s="11">
        <f>TRUNC(일위대가목록!F28,0)</f>
        <v>2388</v>
      </c>
      <c r="H55" s="11">
        <f t="shared" si="6"/>
        <v>5318076</v>
      </c>
      <c r="I55" s="11">
        <f>TRUNC(일위대가목록!G28,0)</f>
        <v>0</v>
      </c>
      <c r="J55" s="11">
        <f t="shared" si="7"/>
        <v>0</v>
      </c>
      <c r="K55" s="11">
        <f t="shared" si="8"/>
        <v>2909</v>
      </c>
      <c r="L55" s="11">
        <f t="shared" si="9"/>
        <v>6478343</v>
      </c>
      <c r="M55" s="8" t="s">
        <v>85</v>
      </c>
      <c r="N55" s="2" t="s">
        <v>86</v>
      </c>
      <c r="O55" s="2" t="s">
        <v>52</v>
      </c>
      <c r="P55" s="2" t="s">
        <v>52</v>
      </c>
      <c r="Q55" s="2" t="s">
        <v>233</v>
      </c>
      <c r="R55" s="2" t="s">
        <v>63</v>
      </c>
      <c r="S55" s="2" t="s">
        <v>64</v>
      </c>
      <c r="T55" s="2" t="s">
        <v>64</v>
      </c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2" t="s">
        <v>52</v>
      </c>
      <c r="AS55" s="2" t="s">
        <v>52</v>
      </c>
      <c r="AT55" s="3"/>
      <c r="AU55" s="2" t="s">
        <v>236</v>
      </c>
      <c r="AV55" s="3">
        <v>668</v>
      </c>
    </row>
    <row r="56" spans="1:48" ht="30" customHeight="1" x14ac:dyDescent="0.3">
      <c r="A56" s="8" t="s">
        <v>112</v>
      </c>
      <c r="B56" s="8" t="s">
        <v>113</v>
      </c>
      <c r="C56" s="8" t="s">
        <v>104</v>
      </c>
      <c r="D56" s="9">
        <v>448</v>
      </c>
      <c r="E56" s="11">
        <f>TRUNC(일위대가목록!E22,0)</f>
        <v>1868</v>
      </c>
      <c r="F56" s="11">
        <f t="shared" si="5"/>
        <v>836864</v>
      </c>
      <c r="G56" s="11">
        <f>TRUNC(일위대가목록!F22,0)</f>
        <v>14331</v>
      </c>
      <c r="H56" s="11">
        <f t="shared" si="6"/>
        <v>6420288</v>
      </c>
      <c r="I56" s="11">
        <f>TRUNC(일위대가목록!G22,0)</f>
        <v>0</v>
      </c>
      <c r="J56" s="11">
        <f t="shared" si="7"/>
        <v>0</v>
      </c>
      <c r="K56" s="11">
        <f t="shared" si="8"/>
        <v>16199</v>
      </c>
      <c r="L56" s="11">
        <f t="shared" si="9"/>
        <v>7257152</v>
      </c>
      <c r="M56" s="8" t="s">
        <v>114</v>
      </c>
      <c r="N56" s="2" t="s">
        <v>115</v>
      </c>
      <c r="O56" s="2" t="s">
        <v>52</v>
      </c>
      <c r="P56" s="2" t="s">
        <v>52</v>
      </c>
      <c r="Q56" s="2" t="s">
        <v>233</v>
      </c>
      <c r="R56" s="2" t="s">
        <v>63</v>
      </c>
      <c r="S56" s="2" t="s">
        <v>64</v>
      </c>
      <c r="T56" s="2" t="s">
        <v>64</v>
      </c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2" t="s">
        <v>52</v>
      </c>
      <c r="AS56" s="2" t="s">
        <v>52</v>
      </c>
      <c r="AT56" s="3"/>
      <c r="AU56" s="2" t="s">
        <v>237</v>
      </c>
      <c r="AV56" s="3">
        <v>669</v>
      </c>
    </row>
    <row r="57" spans="1:48" ht="30" customHeight="1" x14ac:dyDescent="0.3">
      <c r="A57" s="8" t="s">
        <v>121</v>
      </c>
      <c r="B57" s="8" t="s">
        <v>122</v>
      </c>
      <c r="C57" s="8" t="s">
        <v>123</v>
      </c>
      <c r="D57" s="9">
        <v>16</v>
      </c>
      <c r="E57" s="11">
        <f>TRUNC(일위대가목록!E32,0)</f>
        <v>1763</v>
      </c>
      <c r="F57" s="11">
        <f t="shared" si="5"/>
        <v>28208</v>
      </c>
      <c r="G57" s="11">
        <f>TRUNC(일위대가목록!F32,0)</f>
        <v>38218</v>
      </c>
      <c r="H57" s="11">
        <f t="shared" si="6"/>
        <v>611488</v>
      </c>
      <c r="I57" s="11">
        <f>TRUNC(일위대가목록!G32,0)</f>
        <v>0</v>
      </c>
      <c r="J57" s="11">
        <f t="shared" si="7"/>
        <v>0</v>
      </c>
      <c r="K57" s="11">
        <f t="shared" si="8"/>
        <v>39981</v>
      </c>
      <c r="L57" s="11">
        <f t="shared" si="9"/>
        <v>639696</v>
      </c>
      <c r="M57" s="8" t="s">
        <v>124</v>
      </c>
      <c r="N57" s="2" t="s">
        <v>125</v>
      </c>
      <c r="O57" s="2" t="s">
        <v>52</v>
      </c>
      <c r="P57" s="2" t="s">
        <v>52</v>
      </c>
      <c r="Q57" s="2" t="s">
        <v>233</v>
      </c>
      <c r="R57" s="2" t="s">
        <v>63</v>
      </c>
      <c r="S57" s="2" t="s">
        <v>64</v>
      </c>
      <c r="T57" s="2" t="s">
        <v>64</v>
      </c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2" t="s">
        <v>52</v>
      </c>
      <c r="AS57" s="2" t="s">
        <v>52</v>
      </c>
      <c r="AT57" s="3"/>
      <c r="AU57" s="2" t="s">
        <v>238</v>
      </c>
      <c r="AV57" s="3">
        <v>670</v>
      </c>
    </row>
    <row r="58" spans="1:48" ht="30" customHeight="1" x14ac:dyDescent="0.3">
      <c r="A58" s="8" t="s">
        <v>121</v>
      </c>
      <c r="B58" s="8" t="s">
        <v>127</v>
      </c>
      <c r="C58" s="8" t="s">
        <v>123</v>
      </c>
      <c r="D58" s="9">
        <v>87</v>
      </c>
      <c r="E58" s="11">
        <f>TRUNC(일위대가목록!E33,0)</f>
        <v>1877</v>
      </c>
      <c r="F58" s="11">
        <f t="shared" si="5"/>
        <v>163299</v>
      </c>
      <c r="G58" s="11">
        <f>TRUNC(일위대가목록!F33,0)</f>
        <v>38218</v>
      </c>
      <c r="H58" s="11">
        <f t="shared" si="6"/>
        <v>3324966</v>
      </c>
      <c r="I58" s="11">
        <f>TRUNC(일위대가목록!G33,0)</f>
        <v>0</v>
      </c>
      <c r="J58" s="11">
        <f t="shared" si="7"/>
        <v>0</v>
      </c>
      <c r="K58" s="11">
        <f t="shared" si="8"/>
        <v>40095</v>
      </c>
      <c r="L58" s="11">
        <f t="shared" si="9"/>
        <v>3488265</v>
      </c>
      <c r="M58" s="8" t="s">
        <v>128</v>
      </c>
      <c r="N58" s="2" t="s">
        <v>129</v>
      </c>
      <c r="O58" s="2" t="s">
        <v>52</v>
      </c>
      <c r="P58" s="2" t="s">
        <v>52</v>
      </c>
      <c r="Q58" s="2" t="s">
        <v>233</v>
      </c>
      <c r="R58" s="2" t="s">
        <v>63</v>
      </c>
      <c r="S58" s="2" t="s">
        <v>64</v>
      </c>
      <c r="T58" s="2" t="s">
        <v>64</v>
      </c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2" t="s">
        <v>52</v>
      </c>
      <c r="AS58" s="2" t="s">
        <v>52</v>
      </c>
      <c r="AT58" s="3"/>
      <c r="AU58" s="2" t="s">
        <v>239</v>
      </c>
      <c r="AV58" s="3">
        <v>671</v>
      </c>
    </row>
    <row r="59" spans="1:48" ht="30" customHeight="1" x14ac:dyDescent="0.3">
      <c r="A59" s="8" t="s">
        <v>131</v>
      </c>
      <c r="B59" s="8" t="s">
        <v>132</v>
      </c>
      <c r="C59" s="8" t="s">
        <v>123</v>
      </c>
      <c r="D59" s="9">
        <v>91</v>
      </c>
      <c r="E59" s="11">
        <f>TRUNC(일위대가목록!E34,0)</f>
        <v>2403</v>
      </c>
      <c r="F59" s="11">
        <f t="shared" si="5"/>
        <v>218673</v>
      </c>
      <c r="G59" s="11">
        <f>TRUNC(일위대가목록!F34,0)</f>
        <v>53081</v>
      </c>
      <c r="H59" s="11">
        <f t="shared" si="6"/>
        <v>4830371</v>
      </c>
      <c r="I59" s="11">
        <f>TRUNC(일위대가목록!G34,0)</f>
        <v>0</v>
      </c>
      <c r="J59" s="11">
        <f t="shared" si="7"/>
        <v>0</v>
      </c>
      <c r="K59" s="11">
        <f t="shared" si="8"/>
        <v>55484</v>
      </c>
      <c r="L59" s="11">
        <f t="shared" si="9"/>
        <v>5049044</v>
      </c>
      <c r="M59" s="8" t="s">
        <v>133</v>
      </c>
      <c r="N59" s="2" t="s">
        <v>134</v>
      </c>
      <c r="O59" s="2" t="s">
        <v>52</v>
      </c>
      <c r="P59" s="2" t="s">
        <v>52</v>
      </c>
      <c r="Q59" s="2" t="s">
        <v>233</v>
      </c>
      <c r="R59" s="2" t="s">
        <v>63</v>
      </c>
      <c r="S59" s="2" t="s">
        <v>64</v>
      </c>
      <c r="T59" s="2" t="s">
        <v>64</v>
      </c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2" t="s">
        <v>52</v>
      </c>
      <c r="AS59" s="2" t="s">
        <v>52</v>
      </c>
      <c r="AT59" s="3"/>
      <c r="AU59" s="2" t="s">
        <v>240</v>
      </c>
      <c r="AV59" s="3">
        <v>672</v>
      </c>
    </row>
    <row r="60" spans="1:48" ht="30" customHeight="1" x14ac:dyDescent="0.3">
      <c r="A60" s="8" t="s">
        <v>241</v>
      </c>
      <c r="B60" s="8" t="s">
        <v>242</v>
      </c>
      <c r="C60" s="8" t="s">
        <v>123</v>
      </c>
      <c r="D60" s="9">
        <v>18</v>
      </c>
      <c r="E60" s="11">
        <f>TRUNC(일위대가목록!E44,0)</f>
        <v>50113</v>
      </c>
      <c r="F60" s="11">
        <f t="shared" si="5"/>
        <v>902034</v>
      </c>
      <c r="G60" s="11">
        <f>TRUNC(일위대가목록!F44,0)</f>
        <v>53081</v>
      </c>
      <c r="H60" s="11">
        <f t="shared" si="6"/>
        <v>955458</v>
      </c>
      <c r="I60" s="11">
        <f>TRUNC(일위대가목록!G44,0)</f>
        <v>0</v>
      </c>
      <c r="J60" s="11">
        <f t="shared" si="7"/>
        <v>0</v>
      </c>
      <c r="K60" s="11">
        <f t="shared" si="8"/>
        <v>103194</v>
      </c>
      <c r="L60" s="11">
        <f t="shared" si="9"/>
        <v>1857492</v>
      </c>
      <c r="M60" s="8" t="s">
        <v>243</v>
      </c>
      <c r="N60" s="2" t="s">
        <v>244</v>
      </c>
      <c r="O60" s="2" t="s">
        <v>52</v>
      </c>
      <c r="P60" s="2" t="s">
        <v>52</v>
      </c>
      <c r="Q60" s="2" t="s">
        <v>233</v>
      </c>
      <c r="R60" s="2" t="s">
        <v>63</v>
      </c>
      <c r="S60" s="2" t="s">
        <v>64</v>
      </c>
      <c r="T60" s="2" t="s">
        <v>64</v>
      </c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2" t="s">
        <v>52</v>
      </c>
      <c r="AS60" s="2" t="s">
        <v>52</v>
      </c>
      <c r="AT60" s="3"/>
      <c r="AU60" s="2" t="s">
        <v>245</v>
      </c>
      <c r="AV60" s="3">
        <v>673</v>
      </c>
    </row>
    <row r="61" spans="1:48" ht="30" customHeight="1" x14ac:dyDescent="0.3">
      <c r="A61" s="8" t="s">
        <v>241</v>
      </c>
      <c r="B61" s="8" t="s">
        <v>246</v>
      </c>
      <c r="C61" s="8" t="s">
        <v>123</v>
      </c>
      <c r="D61" s="9">
        <v>81</v>
      </c>
      <c r="E61" s="11">
        <f>TRUNC(일위대가목록!E45,0)</f>
        <v>65054</v>
      </c>
      <c r="F61" s="11">
        <f t="shared" si="5"/>
        <v>5269374</v>
      </c>
      <c r="G61" s="11">
        <f>TRUNC(일위대가목록!F45,0)</f>
        <v>53081</v>
      </c>
      <c r="H61" s="11">
        <f t="shared" si="6"/>
        <v>4299561</v>
      </c>
      <c r="I61" s="11">
        <f>TRUNC(일위대가목록!G45,0)</f>
        <v>0</v>
      </c>
      <c r="J61" s="11">
        <f t="shared" si="7"/>
        <v>0</v>
      </c>
      <c r="K61" s="11">
        <f t="shared" si="8"/>
        <v>118135</v>
      </c>
      <c r="L61" s="11">
        <f t="shared" si="9"/>
        <v>9568935</v>
      </c>
      <c r="M61" s="8" t="s">
        <v>247</v>
      </c>
      <c r="N61" s="2" t="s">
        <v>248</v>
      </c>
      <c r="O61" s="2" t="s">
        <v>52</v>
      </c>
      <c r="P61" s="2" t="s">
        <v>52</v>
      </c>
      <c r="Q61" s="2" t="s">
        <v>233</v>
      </c>
      <c r="R61" s="2" t="s">
        <v>63</v>
      </c>
      <c r="S61" s="2" t="s">
        <v>64</v>
      </c>
      <c r="T61" s="2" t="s">
        <v>64</v>
      </c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2" t="s">
        <v>52</v>
      </c>
      <c r="AS61" s="2" t="s">
        <v>52</v>
      </c>
      <c r="AT61" s="3"/>
      <c r="AU61" s="2" t="s">
        <v>249</v>
      </c>
      <c r="AV61" s="3">
        <v>674</v>
      </c>
    </row>
    <row r="62" spans="1:48" ht="30" customHeight="1" x14ac:dyDescent="0.3">
      <c r="A62" s="8" t="s">
        <v>250</v>
      </c>
      <c r="B62" s="8" t="s">
        <v>251</v>
      </c>
      <c r="C62" s="8" t="s">
        <v>123</v>
      </c>
      <c r="D62" s="9">
        <v>10</v>
      </c>
      <c r="E62" s="11">
        <f>TRUNC(일위대가목록!E46,0)</f>
        <v>101592</v>
      </c>
      <c r="F62" s="11">
        <f t="shared" si="5"/>
        <v>1015920</v>
      </c>
      <c r="G62" s="11">
        <f>TRUNC(일위대가목록!F46,0)</f>
        <v>53081</v>
      </c>
      <c r="H62" s="11">
        <f t="shared" si="6"/>
        <v>530810</v>
      </c>
      <c r="I62" s="11">
        <f>TRUNC(일위대가목록!G46,0)</f>
        <v>0</v>
      </c>
      <c r="J62" s="11">
        <f t="shared" si="7"/>
        <v>0</v>
      </c>
      <c r="K62" s="11">
        <f t="shared" si="8"/>
        <v>154673</v>
      </c>
      <c r="L62" s="11">
        <f t="shared" si="9"/>
        <v>1546730</v>
      </c>
      <c r="M62" s="8" t="s">
        <v>252</v>
      </c>
      <c r="N62" s="2" t="s">
        <v>253</v>
      </c>
      <c r="O62" s="2" t="s">
        <v>52</v>
      </c>
      <c r="P62" s="2" t="s">
        <v>52</v>
      </c>
      <c r="Q62" s="2" t="s">
        <v>233</v>
      </c>
      <c r="R62" s="2" t="s">
        <v>63</v>
      </c>
      <c r="S62" s="2" t="s">
        <v>64</v>
      </c>
      <c r="T62" s="2" t="s">
        <v>64</v>
      </c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2" t="s">
        <v>52</v>
      </c>
      <c r="AS62" s="2" t="s">
        <v>52</v>
      </c>
      <c r="AT62" s="3"/>
      <c r="AU62" s="2" t="s">
        <v>254</v>
      </c>
      <c r="AV62" s="3">
        <v>675</v>
      </c>
    </row>
    <row r="63" spans="1:48" ht="30" customHeight="1" x14ac:dyDescent="0.3">
      <c r="A63" s="8" t="s">
        <v>189</v>
      </c>
      <c r="B63" s="8" t="s">
        <v>190</v>
      </c>
      <c r="C63" s="8" t="s">
        <v>60</v>
      </c>
      <c r="D63" s="9">
        <v>63</v>
      </c>
      <c r="E63" s="11">
        <f>TRUNC(일위대가목록!E36,0)</f>
        <v>646</v>
      </c>
      <c r="F63" s="11">
        <f t="shared" si="5"/>
        <v>40698</v>
      </c>
      <c r="G63" s="11">
        <f>TRUNC(일위대가목록!F36,0)</f>
        <v>13463</v>
      </c>
      <c r="H63" s="11">
        <f t="shared" si="6"/>
        <v>848169</v>
      </c>
      <c r="I63" s="11">
        <f>TRUNC(일위대가목록!G36,0)</f>
        <v>0</v>
      </c>
      <c r="J63" s="11">
        <f t="shared" si="7"/>
        <v>0</v>
      </c>
      <c r="K63" s="11">
        <f t="shared" si="8"/>
        <v>14109</v>
      </c>
      <c r="L63" s="11">
        <f t="shared" si="9"/>
        <v>888867</v>
      </c>
      <c r="M63" s="8" t="s">
        <v>191</v>
      </c>
      <c r="N63" s="2" t="s">
        <v>192</v>
      </c>
      <c r="O63" s="2" t="s">
        <v>52</v>
      </c>
      <c r="P63" s="2" t="s">
        <v>52</v>
      </c>
      <c r="Q63" s="2" t="s">
        <v>233</v>
      </c>
      <c r="R63" s="2" t="s">
        <v>63</v>
      </c>
      <c r="S63" s="2" t="s">
        <v>64</v>
      </c>
      <c r="T63" s="2" t="s">
        <v>64</v>
      </c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2" t="s">
        <v>52</v>
      </c>
      <c r="AS63" s="2" t="s">
        <v>52</v>
      </c>
      <c r="AT63" s="3"/>
      <c r="AU63" s="2" t="s">
        <v>255</v>
      </c>
      <c r="AV63" s="3">
        <v>676</v>
      </c>
    </row>
    <row r="64" spans="1:48" ht="30" customHeight="1" x14ac:dyDescent="0.3">
      <c r="A64" s="8" t="s">
        <v>70</v>
      </c>
      <c r="B64" s="8" t="s">
        <v>194</v>
      </c>
      <c r="C64" s="8" t="s">
        <v>123</v>
      </c>
      <c r="D64" s="9">
        <v>320</v>
      </c>
      <c r="E64" s="11">
        <f>TRUNC(단가대비표!O37,0)</f>
        <v>340</v>
      </c>
      <c r="F64" s="11">
        <f t="shared" si="5"/>
        <v>108800</v>
      </c>
      <c r="G64" s="11">
        <f>TRUNC(단가대비표!P37,0)</f>
        <v>0</v>
      </c>
      <c r="H64" s="11">
        <f t="shared" si="6"/>
        <v>0</v>
      </c>
      <c r="I64" s="11">
        <f>TRUNC(단가대비표!V37,0)</f>
        <v>0</v>
      </c>
      <c r="J64" s="11">
        <f t="shared" si="7"/>
        <v>0</v>
      </c>
      <c r="K64" s="11">
        <f t="shared" si="8"/>
        <v>340</v>
      </c>
      <c r="L64" s="11">
        <f t="shared" si="9"/>
        <v>108800</v>
      </c>
      <c r="M64" s="8" t="s">
        <v>52</v>
      </c>
      <c r="N64" s="2" t="s">
        <v>195</v>
      </c>
      <c r="O64" s="2" t="s">
        <v>52</v>
      </c>
      <c r="P64" s="2" t="s">
        <v>52</v>
      </c>
      <c r="Q64" s="2" t="s">
        <v>233</v>
      </c>
      <c r="R64" s="2" t="s">
        <v>64</v>
      </c>
      <c r="S64" s="2" t="s">
        <v>64</v>
      </c>
      <c r="T64" s="2" t="s">
        <v>63</v>
      </c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2" t="s">
        <v>52</v>
      </c>
      <c r="AS64" s="2" t="s">
        <v>52</v>
      </c>
      <c r="AT64" s="3"/>
      <c r="AU64" s="2" t="s">
        <v>256</v>
      </c>
      <c r="AV64" s="3">
        <v>677</v>
      </c>
    </row>
    <row r="65" spans="1:48" ht="30" customHeight="1" x14ac:dyDescent="0.3">
      <c r="A65" s="8" t="s">
        <v>197</v>
      </c>
      <c r="B65" s="8" t="s">
        <v>198</v>
      </c>
      <c r="C65" s="8" t="s">
        <v>123</v>
      </c>
      <c r="D65" s="9">
        <v>16</v>
      </c>
      <c r="E65" s="11">
        <f>TRUNC(단가대비표!O25,0)</f>
        <v>240</v>
      </c>
      <c r="F65" s="11">
        <f t="shared" si="5"/>
        <v>3840</v>
      </c>
      <c r="G65" s="11">
        <f>TRUNC(단가대비표!P25,0)</f>
        <v>0</v>
      </c>
      <c r="H65" s="11">
        <f t="shared" si="6"/>
        <v>0</v>
      </c>
      <c r="I65" s="11">
        <f>TRUNC(단가대비표!V25,0)</f>
        <v>0</v>
      </c>
      <c r="J65" s="11">
        <f t="shared" si="7"/>
        <v>0</v>
      </c>
      <c r="K65" s="11">
        <f t="shared" si="8"/>
        <v>240</v>
      </c>
      <c r="L65" s="11">
        <f t="shared" si="9"/>
        <v>3840</v>
      </c>
      <c r="M65" s="8" t="s">
        <v>52</v>
      </c>
      <c r="N65" s="2" t="s">
        <v>199</v>
      </c>
      <c r="O65" s="2" t="s">
        <v>52</v>
      </c>
      <c r="P65" s="2" t="s">
        <v>52</v>
      </c>
      <c r="Q65" s="2" t="s">
        <v>233</v>
      </c>
      <c r="R65" s="2" t="s">
        <v>64</v>
      </c>
      <c r="S65" s="2" t="s">
        <v>64</v>
      </c>
      <c r="T65" s="2" t="s">
        <v>63</v>
      </c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2" t="s">
        <v>52</v>
      </c>
      <c r="AS65" s="2" t="s">
        <v>52</v>
      </c>
      <c r="AT65" s="3"/>
      <c r="AU65" s="2" t="s">
        <v>257</v>
      </c>
      <c r="AV65" s="3">
        <v>678</v>
      </c>
    </row>
    <row r="66" spans="1:48" ht="30" customHeight="1" x14ac:dyDescent="0.3">
      <c r="A66" s="8" t="s">
        <v>197</v>
      </c>
      <c r="B66" s="8" t="s">
        <v>201</v>
      </c>
      <c r="C66" s="8" t="s">
        <v>123</v>
      </c>
      <c r="D66" s="9">
        <v>87</v>
      </c>
      <c r="E66" s="11">
        <f>TRUNC(단가대비표!O26,0)</f>
        <v>240</v>
      </c>
      <c r="F66" s="11">
        <f t="shared" si="5"/>
        <v>20880</v>
      </c>
      <c r="G66" s="11">
        <f>TRUNC(단가대비표!P26,0)</f>
        <v>0</v>
      </c>
      <c r="H66" s="11">
        <f t="shared" si="6"/>
        <v>0</v>
      </c>
      <c r="I66" s="11">
        <f>TRUNC(단가대비표!V26,0)</f>
        <v>0</v>
      </c>
      <c r="J66" s="11">
        <f t="shared" si="7"/>
        <v>0</v>
      </c>
      <c r="K66" s="11">
        <f t="shared" si="8"/>
        <v>240</v>
      </c>
      <c r="L66" s="11">
        <f t="shared" si="9"/>
        <v>20880</v>
      </c>
      <c r="M66" s="8" t="s">
        <v>52</v>
      </c>
      <c r="N66" s="2" t="s">
        <v>202</v>
      </c>
      <c r="O66" s="2" t="s">
        <v>52</v>
      </c>
      <c r="P66" s="2" t="s">
        <v>52</v>
      </c>
      <c r="Q66" s="2" t="s">
        <v>233</v>
      </c>
      <c r="R66" s="2" t="s">
        <v>64</v>
      </c>
      <c r="S66" s="2" t="s">
        <v>64</v>
      </c>
      <c r="T66" s="2" t="s">
        <v>63</v>
      </c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2" t="s">
        <v>52</v>
      </c>
      <c r="AS66" s="2" t="s">
        <v>52</v>
      </c>
      <c r="AT66" s="3"/>
      <c r="AU66" s="2" t="s">
        <v>258</v>
      </c>
      <c r="AV66" s="3">
        <v>679</v>
      </c>
    </row>
    <row r="67" spans="1:48" ht="30" customHeight="1" x14ac:dyDescent="0.3">
      <c r="A67" s="8" t="s">
        <v>259</v>
      </c>
      <c r="B67" s="8" t="s">
        <v>260</v>
      </c>
      <c r="C67" s="8" t="s">
        <v>123</v>
      </c>
      <c r="D67" s="9">
        <v>91</v>
      </c>
      <c r="E67" s="11">
        <f>TRUNC(단가대비표!O27,0)</f>
        <v>286</v>
      </c>
      <c r="F67" s="11">
        <f t="shared" si="5"/>
        <v>26026</v>
      </c>
      <c r="G67" s="11">
        <f>TRUNC(단가대비표!P27,0)</f>
        <v>0</v>
      </c>
      <c r="H67" s="11">
        <f t="shared" si="6"/>
        <v>0</v>
      </c>
      <c r="I67" s="11">
        <f>TRUNC(단가대비표!V27,0)</f>
        <v>0</v>
      </c>
      <c r="J67" s="11">
        <f t="shared" si="7"/>
        <v>0</v>
      </c>
      <c r="K67" s="11">
        <f t="shared" si="8"/>
        <v>286</v>
      </c>
      <c r="L67" s="11">
        <f t="shared" si="9"/>
        <v>26026</v>
      </c>
      <c r="M67" s="8" t="s">
        <v>52</v>
      </c>
      <c r="N67" s="2" t="s">
        <v>261</v>
      </c>
      <c r="O67" s="2" t="s">
        <v>52</v>
      </c>
      <c r="P67" s="2" t="s">
        <v>52</v>
      </c>
      <c r="Q67" s="2" t="s">
        <v>233</v>
      </c>
      <c r="R67" s="2" t="s">
        <v>64</v>
      </c>
      <c r="S67" s="2" t="s">
        <v>64</v>
      </c>
      <c r="T67" s="2" t="s">
        <v>63</v>
      </c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2" t="s">
        <v>52</v>
      </c>
      <c r="AS67" s="2" t="s">
        <v>52</v>
      </c>
      <c r="AT67" s="3"/>
      <c r="AU67" s="2" t="s">
        <v>262</v>
      </c>
      <c r="AV67" s="3">
        <v>680</v>
      </c>
    </row>
    <row r="68" spans="1:48" ht="30" customHeight="1" x14ac:dyDescent="0.3">
      <c r="A68" s="8" t="s">
        <v>204</v>
      </c>
      <c r="B68" s="8" t="s">
        <v>205</v>
      </c>
      <c r="C68" s="8" t="s">
        <v>123</v>
      </c>
      <c r="D68" s="9">
        <v>204</v>
      </c>
      <c r="E68" s="11">
        <f>TRUNC(단가대비표!O45,0)</f>
        <v>4765</v>
      </c>
      <c r="F68" s="11">
        <f t="shared" si="5"/>
        <v>972060</v>
      </c>
      <c r="G68" s="11">
        <f>TRUNC(단가대비표!P45,0)</f>
        <v>0</v>
      </c>
      <c r="H68" s="11">
        <f t="shared" si="6"/>
        <v>0</v>
      </c>
      <c r="I68" s="11">
        <f>TRUNC(단가대비표!V45,0)</f>
        <v>0</v>
      </c>
      <c r="J68" s="11">
        <f t="shared" si="7"/>
        <v>0</v>
      </c>
      <c r="K68" s="11">
        <f t="shared" si="8"/>
        <v>4765</v>
      </c>
      <c r="L68" s="11">
        <f t="shared" si="9"/>
        <v>972060</v>
      </c>
      <c r="M68" s="8" t="s">
        <v>52</v>
      </c>
      <c r="N68" s="2" t="s">
        <v>206</v>
      </c>
      <c r="O68" s="2" t="s">
        <v>52</v>
      </c>
      <c r="P68" s="2" t="s">
        <v>52</v>
      </c>
      <c r="Q68" s="2" t="s">
        <v>233</v>
      </c>
      <c r="R68" s="2" t="s">
        <v>64</v>
      </c>
      <c r="S68" s="2" t="s">
        <v>64</v>
      </c>
      <c r="T68" s="2" t="s">
        <v>63</v>
      </c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2" t="s">
        <v>52</v>
      </c>
      <c r="AS68" s="2" t="s">
        <v>52</v>
      </c>
      <c r="AT68" s="3"/>
      <c r="AU68" s="2" t="s">
        <v>263</v>
      </c>
      <c r="AV68" s="3">
        <v>681</v>
      </c>
    </row>
    <row r="69" spans="1:48" ht="30" customHeight="1" x14ac:dyDescent="0.3">
      <c r="A69" s="8" t="s">
        <v>204</v>
      </c>
      <c r="B69" s="8" t="s">
        <v>211</v>
      </c>
      <c r="C69" s="8" t="s">
        <v>123</v>
      </c>
      <c r="D69" s="9">
        <v>205</v>
      </c>
      <c r="E69" s="11">
        <f>TRUNC(단가대비표!O48,0)</f>
        <v>4095</v>
      </c>
      <c r="F69" s="11">
        <f t="shared" si="5"/>
        <v>839475</v>
      </c>
      <c r="G69" s="11">
        <f>TRUNC(단가대비표!P48,0)</f>
        <v>0</v>
      </c>
      <c r="H69" s="11">
        <f t="shared" si="6"/>
        <v>0</v>
      </c>
      <c r="I69" s="11">
        <f>TRUNC(단가대비표!V48,0)</f>
        <v>0</v>
      </c>
      <c r="J69" s="11">
        <f t="shared" si="7"/>
        <v>0</v>
      </c>
      <c r="K69" s="11">
        <f t="shared" si="8"/>
        <v>4095</v>
      </c>
      <c r="L69" s="11">
        <f t="shared" si="9"/>
        <v>839475</v>
      </c>
      <c r="M69" s="8" t="s">
        <v>52</v>
      </c>
      <c r="N69" s="2" t="s">
        <v>212</v>
      </c>
      <c r="O69" s="2" t="s">
        <v>52</v>
      </c>
      <c r="P69" s="2" t="s">
        <v>52</v>
      </c>
      <c r="Q69" s="2" t="s">
        <v>233</v>
      </c>
      <c r="R69" s="2" t="s">
        <v>64</v>
      </c>
      <c r="S69" s="2" t="s">
        <v>64</v>
      </c>
      <c r="T69" s="2" t="s">
        <v>63</v>
      </c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2" t="s">
        <v>52</v>
      </c>
      <c r="AS69" s="2" t="s">
        <v>52</v>
      </c>
      <c r="AT69" s="3"/>
      <c r="AU69" s="2" t="s">
        <v>264</v>
      </c>
      <c r="AV69" s="3">
        <v>682</v>
      </c>
    </row>
    <row r="70" spans="1:48" ht="30" customHeight="1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</row>
    <row r="71" spans="1:48" ht="30" customHeight="1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</row>
    <row r="72" spans="1:48" ht="30" customHeight="1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48" ht="30" customHeight="1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48" ht="30" customHeight="1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48" ht="30" customHeight="1" x14ac:dyDescent="0.3">
      <c r="A75" s="8" t="s">
        <v>230</v>
      </c>
      <c r="B75" s="9"/>
      <c r="C75" s="9"/>
      <c r="D75" s="9"/>
      <c r="E75" s="9"/>
      <c r="F75" s="11">
        <f>SUM(F53:F74)</f>
        <v>14022657</v>
      </c>
      <c r="G75" s="9"/>
      <c r="H75" s="11">
        <f>SUM(H53:H74)</f>
        <v>41895278</v>
      </c>
      <c r="I75" s="9"/>
      <c r="J75" s="11">
        <f>SUM(J53:J74)</f>
        <v>0</v>
      </c>
      <c r="K75" s="9"/>
      <c r="L75" s="11">
        <f>SUM(L53:L74)</f>
        <v>55917935</v>
      </c>
      <c r="M75" s="9"/>
      <c r="N75" t="s">
        <v>231</v>
      </c>
    </row>
    <row r="76" spans="1:48" ht="30" customHeight="1" x14ac:dyDescent="0.3">
      <c r="A76" s="8" t="s">
        <v>265</v>
      </c>
      <c r="B76" s="9" t="s">
        <v>384</v>
      </c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3"/>
      <c r="O76" s="3"/>
      <c r="P76" s="3"/>
      <c r="Q76" s="2" t="s">
        <v>266</v>
      </c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</row>
    <row r="77" spans="1:48" ht="30" customHeight="1" x14ac:dyDescent="0.3">
      <c r="A77" s="8" t="s">
        <v>58</v>
      </c>
      <c r="B77" s="8" t="s">
        <v>267</v>
      </c>
      <c r="C77" s="8" t="s">
        <v>60</v>
      </c>
      <c r="D77" s="9">
        <v>357</v>
      </c>
      <c r="E77" s="11">
        <f>TRUNC(일위대가목록!E18,0)</f>
        <v>4993</v>
      </c>
      <c r="F77" s="11">
        <f t="shared" ref="F77:F82" si="10">TRUNC(E77*D77, 0)</f>
        <v>1782501</v>
      </c>
      <c r="G77" s="11">
        <f>TRUNC(일위대가목록!F18,0)</f>
        <v>21232</v>
      </c>
      <c r="H77" s="11">
        <f t="shared" ref="H77:H82" si="11">TRUNC(G77*D77, 0)</f>
        <v>7579824</v>
      </c>
      <c r="I77" s="11">
        <f>TRUNC(일위대가목록!G18,0)</f>
        <v>0</v>
      </c>
      <c r="J77" s="11">
        <f t="shared" ref="J77:J82" si="12">TRUNC(I77*D77, 0)</f>
        <v>0</v>
      </c>
      <c r="K77" s="11">
        <f t="shared" ref="K77:L82" si="13">TRUNC(E77+G77+I77, 0)</f>
        <v>26225</v>
      </c>
      <c r="L77" s="11">
        <f t="shared" si="13"/>
        <v>9362325</v>
      </c>
      <c r="M77" s="8" t="s">
        <v>268</v>
      </c>
      <c r="N77" s="2" t="s">
        <v>269</v>
      </c>
      <c r="O77" s="2" t="s">
        <v>52</v>
      </c>
      <c r="P77" s="2" t="s">
        <v>52</v>
      </c>
      <c r="Q77" s="2" t="s">
        <v>266</v>
      </c>
      <c r="R77" s="2" t="s">
        <v>63</v>
      </c>
      <c r="S77" s="2" t="s">
        <v>64</v>
      </c>
      <c r="T77" s="2" t="s">
        <v>64</v>
      </c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2" t="s">
        <v>52</v>
      </c>
      <c r="AS77" s="2" t="s">
        <v>52</v>
      </c>
      <c r="AT77" s="3"/>
      <c r="AU77" s="2" t="s">
        <v>270</v>
      </c>
      <c r="AV77" s="3">
        <v>684</v>
      </c>
    </row>
    <row r="78" spans="1:48" ht="30" customHeight="1" x14ac:dyDescent="0.3">
      <c r="A78" s="8" t="s">
        <v>112</v>
      </c>
      <c r="B78" s="8" t="s">
        <v>271</v>
      </c>
      <c r="C78" s="8" t="s">
        <v>104</v>
      </c>
      <c r="D78" s="9">
        <v>208</v>
      </c>
      <c r="E78" s="11">
        <f>TRUNC(일위대가목록!E24,0)</f>
        <v>1962</v>
      </c>
      <c r="F78" s="11">
        <f t="shared" si="10"/>
        <v>408096</v>
      </c>
      <c r="G78" s="11">
        <f>TRUNC(일위대가목록!F24,0)</f>
        <v>14331</v>
      </c>
      <c r="H78" s="11">
        <f t="shared" si="11"/>
        <v>2980848</v>
      </c>
      <c r="I78" s="11">
        <f>TRUNC(일위대가목록!G24,0)</f>
        <v>0</v>
      </c>
      <c r="J78" s="11">
        <f t="shared" si="12"/>
        <v>0</v>
      </c>
      <c r="K78" s="11">
        <f t="shared" si="13"/>
        <v>16293</v>
      </c>
      <c r="L78" s="11">
        <f t="shared" si="13"/>
        <v>3388944</v>
      </c>
      <c r="M78" s="8" t="s">
        <v>272</v>
      </c>
      <c r="N78" s="2" t="s">
        <v>273</v>
      </c>
      <c r="O78" s="2" t="s">
        <v>52</v>
      </c>
      <c r="P78" s="2" t="s">
        <v>52</v>
      </c>
      <c r="Q78" s="2" t="s">
        <v>266</v>
      </c>
      <c r="R78" s="2" t="s">
        <v>63</v>
      </c>
      <c r="S78" s="2" t="s">
        <v>64</v>
      </c>
      <c r="T78" s="2" t="s">
        <v>64</v>
      </c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2" t="s">
        <v>52</v>
      </c>
      <c r="AS78" s="2" t="s">
        <v>52</v>
      </c>
      <c r="AT78" s="3"/>
      <c r="AU78" s="2" t="s">
        <v>274</v>
      </c>
      <c r="AV78" s="3">
        <v>685</v>
      </c>
    </row>
    <row r="79" spans="1:48" ht="30" customHeight="1" x14ac:dyDescent="0.3">
      <c r="A79" s="8" t="s">
        <v>275</v>
      </c>
      <c r="B79" s="8" t="s">
        <v>52</v>
      </c>
      <c r="C79" s="8" t="s">
        <v>138</v>
      </c>
      <c r="D79" s="9">
        <v>1</v>
      </c>
      <c r="E79" s="11">
        <f>TRUNC(일위대가목록!E56,0)</f>
        <v>22954027</v>
      </c>
      <c r="F79" s="11">
        <f t="shared" si="10"/>
        <v>22954027</v>
      </c>
      <c r="G79" s="11">
        <f>TRUNC(일위대가목록!F56,0)</f>
        <v>14406156</v>
      </c>
      <c r="H79" s="11">
        <f t="shared" si="11"/>
        <v>14406156</v>
      </c>
      <c r="I79" s="11">
        <f>TRUNC(일위대가목록!G56,0)</f>
        <v>0</v>
      </c>
      <c r="J79" s="11">
        <f t="shared" si="12"/>
        <v>0</v>
      </c>
      <c r="K79" s="11">
        <f t="shared" si="13"/>
        <v>37360183</v>
      </c>
      <c r="L79" s="11">
        <f t="shared" si="13"/>
        <v>37360183</v>
      </c>
      <c r="M79" s="8" t="s">
        <v>276</v>
      </c>
      <c r="N79" s="2" t="s">
        <v>277</v>
      </c>
      <c r="O79" s="2" t="s">
        <v>52</v>
      </c>
      <c r="P79" s="2" t="s">
        <v>52</v>
      </c>
      <c r="Q79" s="2" t="s">
        <v>266</v>
      </c>
      <c r="R79" s="2" t="s">
        <v>63</v>
      </c>
      <c r="S79" s="2" t="s">
        <v>64</v>
      </c>
      <c r="T79" s="2" t="s">
        <v>64</v>
      </c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2" t="s">
        <v>52</v>
      </c>
      <c r="AS79" s="2" t="s">
        <v>52</v>
      </c>
      <c r="AT79" s="3"/>
      <c r="AU79" s="2" t="s">
        <v>278</v>
      </c>
      <c r="AV79" s="3">
        <v>686</v>
      </c>
    </row>
    <row r="80" spans="1:48" ht="30" customHeight="1" x14ac:dyDescent="0.3">
      <c r="A80" s="8" t="s">
        <v>204</v>
      </c>
      <c r="B80" s="8" t="s">
        <v>279</v>
      </c>
      <c r="C80" s="8" t="s">
        <v>123</v>
      </c>
      <c r="D80" s="9">
        <v>99</v>
      </c>
      <c r="E80" s="11">
        <f>TRUNC(단가대비표!O47,0)</f>
        <v>6049</v>
      </c>
      <c r="F80" s="11">
        <f t="shared" si="10"/>
        <v>598851</v>
      </c>
      <c r="G80" s="11">
        <f>TRUNC(단가대비표!P47,0)</f>
        <v>0</v>
      </c>
      <c r="H80" s="11">
        <f t="shared" si="11"/>
        <v>0</v>
      </c>
      <c r="I80" s="11">
        <f>TRUNC(단가대비표!V47,0)</f>
        <v>0</v>
      </c>
      <c r="J80" s="11">
        <f t="shared" si="12"/>
        <v>0</v>
      </c>
      <c r="K80" s="11">
        <f t="shared" si="13"/>
        <v>6049</v>
      </c>
      <c r="L80" s="11">
        <f t="shared" si="13"/>
        <v>598851</v>
      </c>
      <c r="M80" s="8" t="s">
        <v>52</v>
      </c>
      <c r="N80" s="2" t="s">
        <v>280</v>
      </c>
      <c r="O80" s="2" t="s">
        <v>52</v>
      </c>
      <c r="P80" s="2" t="s">
        <v>52</v>
      </c>
      <c r="Q80" s="2" t="s">
        <v>266</v>
      </c>
      <c r="R80" s="2" t="s">
        <v>64</v>
      </c>
      <c r="S80" s="2" t="s">
        <v>64</v>
      </c>
      <c r="T80" s="2" t="s">
        <v>63</v>
      </c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2" t="s">
        <v>52</v>
      </c>
      <c r="AS80" s="2" t="s">
        <v>52</v>
      </c>
      <c r="AT80" s="3"/>
      <c r="AU80" s="2" t="s">
        <v>281</v>
      </c>
      <c r="AV80" s="3">
        <v>687</v>
      </c>
    </row>
    <row r="81" spans="1:48" ht="30" customHeight="1" x14ac:dyDescent="0.3">
      <c r="A81" s="8" t="s">
        <v>204</v>
      </c>
      <c r="B81" s="8" t="s">
        <v>282</v>
      </c>
      <c r="C81" s="8" t="s">
        <v>123</v>
      </c>
      <c r="D81" s="9">
        <v>12</v>
      </c>
      <c r="E81" s="11">
        <f>TRUNC(단가대비표!O50,0)</f>
        <v>5240</v>
      </c>
      <c r="F81" s="11">
        <f t="shared" si="10"/>
        <v>62880</v>
      </c>
      <c r="G81" s="11">
        <f>TRUNC(단가대비표!P50,0)</f>
        <v>0</v>
      </c>
      <c r="H81" s="11">
        <f t="shared" si="11"/>
        <v>0</v>
      </c>
      <c r="I81" s="11">
        <f>TRUNC(단가대비표!V50,0)</f>
        <v>0</v>
      </c>
      <c r="J81" s="11">
        <f t="shared" si="12"/>
        <v>0</v>
      </c>
      <c r="K81" s="11">
        <f t="shared" si="13"/>
        <v>5240</v>
      </c>
      <c r="L81" s="11">
        <f t="shared" si="13"/>
        <v>62880</v>
      </c>
      <c r="M81" s="8" t="s">
        <v>52</v>
      </c>
      <c r="N81" s="2" t="s">
        <v>283</v>
      </c>
      <c r="O81" s="2" t="s">
        <v>52</v>
      </c>
      <c r="P81" s="2" t="s">
        <v>52</v>
      </c>
      <c r="Q81" s="2" t="s">
        <v>266</v>
      </c>
      <c r="R81" s="2" t="s">
        <v>64</v>
      </c>
      <c r="S81" s="2" t="s">
        <v>64</v>
      </c>
      <c r="T81" s="2" t="s">
        <v>63</v>
      </c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2" t="s">
        <v>52</v>
      </c>
      <c r="AS81" s="2" t="s">
        <v>52</v>
      </c>
      <c r="AT81" s="3"/>
      <c r="AU81" s="2" t="s">
        <v>284</v>
      </c>
      <c r="AV81" s="3">
        <v>688</v>
      </c>
    </row>
    <row r="82" spans="1:48" ht="30" customHeight="1" x14ac:dyDescent="0.3">
      <c r="A82" s="8" t="s">
        <v>204</v>
      </c>
      <c r="B82" s="8" t="s">
        <v>285</v>
      </c>
      <c r="C82" s="8" t="s">
        <v>123</v>
      </c>
      <c r="D82" s="9">
        <v>37</v>
      </c>
      <c r="E82" s="11">
        <f>TRUNC(단가대비표!O51,0)</f>
        <v>3293</v>
      </c>
      <c r="F82" s="11">
        <f t="shared" si="10"/>
        <v>121841</v>
      </c>
      <c r="G82" s="11">
        <f>TRUNC(단가대비표!P51,0)</f>
        <v>0</v>
      </c>
      <c r="H82" s="11">
        <f t="shared" si="11"/>
        <v>0</v>
      </c>
      <c r="I82" s="11">
        <f>TRUNC(단가대비표!V51,0)</f>
        <v>0</v>
      </c>
      <c r="J82" s="11">
        <f t="shared" si="12"/>
        <v>0</v>
      </c>
      <c r="K82" s="11">
        <f t="shared" si="13"/>
        <v>3293</v>
      </c>
      <c r="L82" s="11">
        <f t="shared" si="13"/>
        <v>121841</v>
      </c>
      <c r="M82" s="8" t="s">
        <v>52</v>
      </c>
      <c r="N82" s="2" t="s">
        <v>286</v>
      </c>
      <c r="O82" s="2" t="s">
        <v>52</v>
      </c>
      <c r="P82" s="2" t="s">
        <v>52</v>
      </c>
      <c r="Q82" s="2" t="s">
        <v>266</v>
      </c>
      <c r="R82" s="2" t="s">
        <v>64</v>
      </c>
      <c r="S82" s="2" t="s">
        <v>64</v>
      </c>
      <c r="T82" s="2" t="s">
        <v>63</v>
      </c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2" t="s">
        <v>52</v>
      </c>
      <c r="AS82" s="2" t="s">
        <v>52</v>
      </c>
      <c r="AT82" s="3"/>
      <c r="AU82" s="2" t="s">
        <v>287</v>
      </c>
      <c r="AV82" s="3">
        <v>689</v>
      </c>
    </row>
    <row r="83" spans="1:48" ht="30" customHeight="1" x14ac:dyDescent="0.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</row>
    <row r="84" spans="1:48" ht="30" customHeight="1" x14ac:dyDescent="0.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</row>
    <row r="85" spans="1:48" ht="30" customHeight="1" x14ac:dyDescent="0.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</row>
    <row r="86" spans="1:48" ht="30" customHeight="1" x14ac:dyDescent="0.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</row>
    <row r="87" spans="1:48" ht="30" customHeight="1" x14ac:dyDescent="0.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</row>
    <row r="88" spans="1:48" ht="30" customHeight="1" x14ac:dyDescent="0.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</row>
    <row r="89" spans="1:48" ht="30" customHeight="1" x14ac:dyDescent="0.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</row>
    <row r="90" spans="1:48" ht="30" customHeight="1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</row>
    <row r="91" spans="1:48" ht="30" customHeight="1" x14ac:dyDescent="0.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</row>
    <row r="92" spans="1:48" ht="30" customHeight="1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</row>
    <row r="93" spans="1:48" ht="30" customHeight="1" x14ac:dyDescent="0.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</row>
    <row r="94" spans="1:48" ht="30" customHeight="1" x14ac:dyDescent="0.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</row>
    <row r="95" spans="1:48" ht="30" customHeight="1" x14ac:dyDescent="0.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48" ht="30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</row>
    <row r="97" spans="1:48" ht="30" customHeight="1" x14ac:dyDescent="0.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</row>
    <row r="98" spans="1:48" ht="30" customHeight="1" x14ac:dyDescent="0.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</row>
    <row r="99" spans="1:48" ht="30" customHeight="1" x14ac:dyDescent="0.3">
      <c r="A99" s="8" t="s">
        <v>230</v>
      </c>
      <c r="B99" s="9"/>
      <c r="C99" s="9"/>
      <c r="D99" s="9"/>
      <c r="E99" s="9"/>
      <c r="F99" s="11">
        <f>SUM(F77:F98)</f>
        <v>25928196</v>
      </c>
      <c r="G99" s="9"/>
      <c r="H99" s="11">
        <f>SUM(H77:H98)</f>
        <v>24966828</v>
      </c>
      <c r="I99" s="9"/>
      <c r="J99" s="11">
        <f>SUM(J77:J98)</f>
        <v>0</v>
      </c>
      <c r="K99" s="9"/>
      <c r="L99" s="11">
        <f>SUM(L77:L98)</f>
        <v>50895024</v>
      </c>
      <c r="M99" s="9"/>
      <c r="N99" t="s">
        <v>231</v>
      </c>
    </row>
    <row r="100" spans="1:48" ht="30" customHeight="1" x14ac:dyDescent="0.3">
      <c r="A100" s="8" t="s">
        <v>288</v>
      </c>
      <c r="B100" s="9" t="s">
        <v>383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3"/>
      <c r="O100" s="3"/>
      <c r="P100" s="3"/>
      <c r="Q100" s="2" t="s">
        <v>289</v>
      </c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</row>
    <row r="101" spans="1:48" ht="30" customHeight="1" x14ac:dyDescent="0.3">
      <c r="A101" s="8" t="s">
        <v>58</v>
      </c>
      <c r="B101" s="8" t="s">
        <v>267</v>
      </c>
      <c r="C101" s="8" t="s">
        <v>60</v>
      </c>
      <c r="D101" s="9">
        <v>105</v>
      </c>
      <c r="E101" s="11">
        <f>TRUNC(일위대가목록!E18,0)</f>
        <v>4993</v>
      </c>
      <c r="F101" s="11">
        <f t="shared" ref="F101:F117" si="14">TRUNC(E101*D101, 0)</f>
        <v>524265</v>
      </c>
      <c r="G101" s="11">
        <f>TRUNC(일위대가목록!F18,0)</f>
        <v>21232</v>
      </c>
      <c r="H101" s="11">
        <f t="shared" ref="H101:H117" si="15">TRUNC(G101*D101, 0)</f>
        <v>2229360</v>
      </c>
      <c r="I101" s="11">
        <f>TRUNC(일위대가목록!G18,0)</f>
        <v>0</v>
      </c>
      <c r="J101" s="11">
        <f t="shared" ref="J101:J117" si="16">TRUNC(I101*D101, 0)</f>
        <v>0</v>
      </c>
      <c r="K101" s="11">
        <f t="shared" ref="K101:K117" si="17">TRUNC(E101+G101+I101, 0)</f>
        <v>26225</v>
      </c>
      <c r="L101" s="11">
        <f t="shared" ref="L101:L117" si="18">TRUNC(F101+H101+J101, 0)</f>
        <v>2753625</v>
      </c>
      <c r="M101" s="8" t="s">
        <v>268</v>
      </c>
      <c r="N101" s="2" t="s">
        <v>269</v>
      </c>
      <c r="O101" s="2" t="s">
        <v>52</v>
      </c>
      <c r="P101" s="2" t="s">
        <v>52</v>
      </c>
      <c r="Q101" s="2" t="s">
        <v>289</v>
      </c>
      <c r="R101" s="2" t="s">
        <v>63</v>
      </c>
      <c r="S101" s="2" t="s">
        <v>64</v>
      </c>
      <c r="T101" s="2" t="s">
        <v>64</v>
      </c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2" t="s">
        <v>52</v>
      </c>
      <c r="AS101" s="2" t="s">
        <v>52</v>
      </c>
      <c r="AT101" s="3"/>
      <c r="AU101" s="2" t="s">
        <v>290</v>
      </c>
      <c r="AV101" s="3">
        <v>691</v>
      </c>
    </row>
    <row r="102" spans="1:48" ht="30" customHeight="1" x14ac:dyDescent="0.3">
      <c r="A102" s="8" t="s">
        <v>291</v>
      </c>
      <c r="B102" s="8" t="s">
        <v>292</v>
      </c>
      <c r="C102" s="8" t="s">
        <v>60</v>
      </c>
      <c r="D102" s="9">
        <v>105</v>
      </c>
      <c r="E102" s="11">
        <f>TRUNC(일위대가목록!E30,0)</f>
        <v>1075</v>
      </c>
      <c r="F102" s="11">
        <f t="shared" si="14"/>
        <v>112875</v>
      </c>
      <c r="G102" s="11">
        <f>TRUNC(일위대가목록!F30,0)</f>
        <v>2388</v>
      </c>
      <c r="H102" s="11">
        <f t="shared" si="15"/>
        <v>250740</v>
      </c>
      <c r="I102" s="11">
        <f>TRUNC(일위대가목록!G30,0)</f>
        <v>0</v>
      </c>
      <c r="J102" s="11">
        <f t="shared" si="16"/>
        <v>0</v>
      </c>
      <c r="K102" s="11">
        <f t="shared" si="17"/>
        <v>3463</v>
      </c>
      <c r="L102" s="11">
        <f t="shared" si="18"/>
        <v>363615</v>
      </c>
      <c r="M102" s="8" t="s">
        <v>293</v>
      </c>
      <c r="N102" s="2" t="s">
        <v>294</v>
      </c>
      <c r="O102" s="2" t="s">
        <v>52</v>
      </c>
      <c r="P102" s="2" t="s">
        <v>52</v>
      </c>
      <c r="Q102" s="2" t="s">
        <v>289</v>
      </c>
      <c r="R102" s="2" t="s">
        <v>63</v>
      </c>
      <c r="S102" s="2" t="s">
        <v>64</v>
      </c>
      <c r="T102" s="2" t="s">
        <v>64</v>
      </c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2" t="s">
        <v>52</v>
      </c>
      <c r="AS102" s="2" t="s">
        <v>52</v>
      </c>
      <c r="AT102" s="3"/>
      <c r="AU102" s="2" t="s">
        <v>295</v>
      </c>
      <c r="AV102" s="3">
        <v>692</v>
      </c>
    </row>
    <row r="103" spans="1:48" ht="30" customHeight="1" x14ac:dyDescent="0.3">
      <c r="A103" s="8" t="s">
        <v>296</v>
      </c>
      <c r="B103" s="8" t="s">
        <v>297</v>
      </c>
      <c r="C103" s="8" t="s">
        <v>60</v>
      </c>
      <c r="D103" s="9">
        <v>105</v>
      </c>
      <c r="E103" s="11">
        <f>TRUNC(일위대가목록!E31,0)</f>
        <v>2763</v>
      </c>
      <c r="F103" s="11">
        <f t="shared" si="14"/>
        <v>290115</v>
      </c>
      <c r="G103" s="11">
        <f>TRUNC(일위대가목록!F31,0)</f>
        <v>5191</v>
      </c>
      <c r="H103" s="11">
        <f t="shared" si="15"/>
        <v>545055</v>
      </c>
      <c r="I103" s="11">
        <f>TRUNC(일위대가목록!G31,0)</f>
        <v>0</v>
      </c>
      <c r="J103" s="11">
        <f t="shared" si="16"/>
        <v>0</v>
      </c>
      <c r="K103" s="11">
        <f t="shared" si="17"/>
        <v>7954</v>
      </c>
      <c r="L103" s="11">
        <f t="shared" si="18"/>
        <v>835170</v>
      </c>
      <c r="M103" s="8" t="s">
        <v>298</v>
      </c>
      <c r="N103" s="2" t="s">
        <v>299</v>
      </c>
      <c r="O103" s="2" t="s">
        <v>52</v>
      </c>
      <c r="P103" s="2" t="s">
        <v>52</v>
      </c>
      <c r="Q103" s="2" t="s">
        <v>289</v>
      </c>
      <c r="R103" s="2" t="s">
        <v>63</v>
      </c>
      <c r="S103" s="2" t="s">
        <v>64</v>
      </c>
      <c r="T103" s="2" t="s">
        <v>64</v>
      </c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2" t="s">
        <v>52</v>
      </c>
      <c r="AS103" s="2" t="s">
        <v>52</v>
      </c>
      <c r="AT103" s="3"/>
      <c r="AU103" s="2" t="s">
        <v>300</v>
      </c>
      <c r="AV103" s="3">
        <v>693</v>
      </c>
    </row>
    <row r="104" spans="1:48" ht="30" customHeight="1" x14ac:dyDescent="0.3">
      <c r="A104" s="8" t="s">
        <v>112</v>
      </c>
      <c r="B104" s="8" t="s">
        <v>271</v>
      </c>
      <c r="C104" s="8" t="s">
        <v>104</v>
      </c>
      <c r="D104" s="9">
        <v>67</v>
      </c>
      <c r="E104" s="11">
        <f>TRUNC(일위대가목록!E24,0)</f>
        <v>1962</v>
      </c>
      <c r="F104" s="11">
        <f t="shared" si="14"/>
        <v>131454</v>
      </c>
      <c r="G104" s="11">
        <f>TRUNC(일위대가목록!F24,0)</f>
        <v>14331</v>
      </c>
      <c r="H104" s="11">
        <f t="shared" si="15"/>
        <v>960177</v>
      </c>
      <c r="I104" s="11">
        <f>TRUNC(일위대가목록!G24,0)</f>
        <v>0</v>
      </c>
      <c r="J104" s="11">
        <f t="shared" si="16"/>
        <v>0</v>
      </c>
      <c r="K104" s="11">
        <f t="shared" si="17"/>
        <v>16293</v>
      </c>
      <c r="L104" s="11">
        <f t="shared" si="18"/>
        <v>1091631</v>
      </c>
      <c r="M104" s="8" t="s">
        <v>272</v>
      </c>
      <c r="N104" s="2" t="s">
        <v>273</v>
      </c>
      <c r="O104" s="2" t="s">
        <v>52</v>
      </c>
      <c r="P104" s="2" t="s">
        <v>52</v>
      </c>
      <c r="Q104" s="2" t="s">
        <v>289</v>
      </c>
      <c r="R104" s="2" t="s">
        <v>63</v>
      </c>
      <c r="S104" s="2" t="s">
        <v>64</v>
      </c>
      <c r="T104" s="2" t="s">
        <v>64</v>
      </c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2" t="s">
        <v>52</v>
      </c>
      <c r="AS104" s="2" t="s">
        <v>52</v>
      </c>
      <c r="AT104" s="3"/>
      <c r="AU104" s="2" t="s">
        <v>301</v>
      </c>
      <c r="AV104" s="3">
        <v>694</v>
      </c>
    </row>
    <row r="105" spans="1:48" ht="30" customHeight="1" x14ac:dyDescent="0.3">
      <c r="A105" s="8" t="s">
        <v>302</v>
      </c>
      <c r="B105" s="8" t="s">
        <v>271</v>
      </c>
      <c r="C105" s="8" t="s">
        <v>104</v>
      </c>
      <c r="D105" s="9">
        <v>3</v>
      </c>
      <c r="E105" s="11">
        <f>TRUNC(일위대가목록!E25,0)</f>
        <v>1684</v>
      </c>
      <c r="F105" s="11">
        <f t="shared" si="14"/>
        <v>5052</v>
      </c>
      <c r="G105" s="11">
        <f>TRUNC(일위대가목록!F25,0)</f>
        <v>19109</v>
      </c>
      <c r="H105" s="11">
        <f t="shared" si="15"/>
        <v>57327</v>
      </c>
      <c r="I105" s="11">
        <f>TRUNC(일위대가목록!G25,0)</f>
        <v>0</v>
      </c>
      <c r="J105" s="11">
        <f t="shared" si="16"/>
        <v>0</v>
      </c>
      <c r="K105" s="11">
        <f t="shared" si="17"/>
        <v>20793</v>
      </c>
      <c r="L105" s="11">
        <f t="shared" si="18"/>
        <v>62379</v>
      </c>
      <c r="M105" s="8" t="s">
        <v>303</v>
      </c>
      <c r="N105" s="2" t="s">
        <v>304</v>
      </c>
      <c r="O105" s="2" t="s">
        <v>52</v>
      </c>
      <c r="P105" s="2" t="s">
        <v>52</v>
      </c>
      <c r="Q105" s="2" t="s">
        <v>289</v>
      </c>
      <c r="R105" s="2" t="s">
        <v>63</v>
      </c>
      <c r="S105" s="2" t="s">
        <v>64</v>
      </c>
      <c r="T105" s="2" t="s">
        <v>64</v>
      </c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2" t="s">
        <v>52</v>
      </c>
      <c r="AS105" s="2" t="s">
        <v>52</v>
      </c>
      <c r="AT105" s="3"/>
      <c r="AU105" s="2" t="s">
        <v>305</v>
      </c>
      <c r="AV105" s="3">
        <v>695</v>
      </c>
    </row>
    <row r="106" spans="1:48" ht="30" customHeight="1" x14ac:dyDescent="0.3">
      <c r="A106" s="8" t="s">
        <v>306</v>
      </c>
      <c r="B106" s="8" t="s">
        <v>132</v>
      </c>
      <c r="C106" s="8" t="s">
        <v>123</v>
      </c>
      <c r="D106" s="9">
        <v>2</v>
      </c>
      <c r="E106" s="11">
        <f>TRUNC(일위대가목록!E35,0)</f>
        <v>2721</v>
      </c>
      <c r="F106" s="11">
        <f t="shared" si="14"/>
        <v>5442</v>
      </c>
      <c r="G106" s="11">
        <f>TRUNC(일위대가목록!F35,0)</f>
        <v>63697</v>
      </c>
      <c r="H106" s="11">
        <f t="shared" si="15"/>
        <v>127394</v>
      </c>
      <c r="I106" s="11">
        <f>TRUNC(일위대가목록!G35,0)</f>
        <v>0</v>
      </c>
      <c r="J106" s="11">
        <f t="shared" si="16"/>
        <v>0</v>
      </c>
      <c r="K106" s="11">
        <f t="shared" si="17"/>
        <v>66418</v>
      </c>
      <c r="L106" s="11">
        <f t="shared" si="18"/>
        <v>132836</v>
      </c>
      <c r="M106" s="8" t="s">
        <v>307</v>
      </c>
      <c r="N106" s="2" t="s">
        <v>308</v>
      </c>
      <c r="O106" s="2" t="s">
        <v>52</v>
      </c>
      <c r="P106" s="2" t="s">
        <v>52</v>
      </c>
      <c r="Q106" s="2" t="s">
        <v>289</v>
      </c>
      <c r="R106" s="2" t="s">
        <v>63</v>
      </c>
      <c r="S106" s="2" t="s">
        <v>64</v>
      </c>
      <c r="T106" s="2" t="s">
        <v>64</v>
      </c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2" t="s">
        <v>52</v>
      </c>
      <c r="AS106" s="2" t="s">
        <v>52</v>
      </c>
      <c r="AT106" s="3"/>
      <c r="AU106" s="2" t="s">
        <v>309</v>
      </c>
      <c r="AV106" s="3">
        <v>696</v>
      </c>
    </row>
    <row r="107" spans="1:48" ht="30" customHeight="1" x14ac:dyDescent="0.3">
      <c r="A107" s="8" t="s">
        <v>310</v>
      </c>
      <c r="B107" s="8" t="s">
        <v>52</v>
      </c>
      <c r="C107" s="8" t="s">
        <v>138</v>
      </c>
      <c r="D107" s="9">
        <v>3</v>
      </c>
      <c r="E107" s="11">
        <f>TRUNC(일위대가목록!E39,0)</f>
        <v>215255</v>
      </c>
      <c r="F107" s="11">
        <f t="shared" si="14"/>
        <v>645765</v>
      </c>
      <c r="G107" s="11">
        <f>TRUNC(일위대가목록!F39,0)</f>
        <v>175167</v>
      </c>
      <c r="H107" s="11">
        <f t="shared" si="15"/>
        <v>525501</v>
      </c>
      <c r="I107" s="11">
        <f>TRUNC(일위대가목록!G39,0)</f>
        <v>0</v>
      </c>
      <c r="J107" s="11">
        <f t="shared" si="16"/>
        <v>0</v>
      </c>
      <c r="K107" s="11">
        <f t="shared" si="17"/>
        <v>390422</v>
      </c>
      <c r="L107" s="11">
        <f t="shared" si="18"/>
        <v>1171266</v>
      </c>
      <c r="M107" s="8" t="s">
        <v>311</v>
      </c>
      <c r="N107" s="2" t="s">
        <v>312</v>
      </c>
      <c r="O107" s="2" t="s">
        <v>52</v>
      </c>
      <c r="P107" s="2" t="s">
        <v>52</v>
      </c>
      <c r="Q107" s="2" t="s">
        <v>289</v>
      </c>
      <c r="R107" s="2" t="s">
        <v>63</v>
      </c>
      <c r="S107" s="2" t="s">
        <v>64</v>
      </c>
      <c r="T107" s="2" t="s">
        <v>64</v>
      </c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2" t="s">
        <v>52</v>
      </c>
      <c r="AS107" s="2" t="s">
        <v>52</v>
      </c>
      <c r="AT107" s="3"/>
      <c r="AU107" s="2" t="s">
        <v>313</v>
      </c>
      <c r="AV107" s="3">
        <v>697</v>
      </c>
    </row>
    <row r="108" spans="1:48" ht="30" customHeight="1" x14ac:dyDescent="0.3">
      <c r="A108" s="8" t="s">
        <v>314</v>
      </c>
      <c r="B108" s="8" t="s">
        <v>315</v>
      </c>
      <c r="C108" s="8" t="s">
        <v>166</v>
      </c>
      <c r="D108" s="9">
        <v>2</v>
      </c>
      <c r="E108" s="11">
        <f>TRUNC(일위대가목록!E43,0)</f>
        <v>31035</v>
      </c>
      <c r="F108" s="11">
        <f t="shared" si="14"/>
        <v>62070</v>
      </c>
      <c r="G108" s="11">
        <f>TRUNC(일위대가목록!F43,0)</f>
        <v>34502</v>
      </c>
      <c r="H108" s="11">
        <f t="shared" si="15"/>
        <v>69004</v>
      </c>
      <c r="I108" s="11">
        <f>TRUNC(일위대가목록!G43,0)</f>
        <v>0</v>
      </c>
      <c r="J108" s="11">
        <f t="shared" si="16"/>
        <v>0</v>
      </c>
      <c r="K108" s="11">
        <f t="shared" si="17"/>
        <v>65537</v>
      </c>
      <c r="L108" s="11">
        <f t="shared" si="18"/>
        <v>131074</v>
      </c>
      <c r="M108" s="8" t="s">
        <v>316</v>
      </c>
      <c r="N108" s="2" t="s">
        <v>317</v>
      </c>
      <c r="O108" s="2" t="s">
        <v>52</v>
      </c>
      <c r="P108" s="2" t="s">
        <v>52</v>
      </c>
      <c r="Q108" s="2" t="s">
        <v>289</v>
      </c>
      <c r="R108" s="2" t="s">
        <v>63</v>
      </c>
      <c r="S108" s="2" t="s">
        <v>64</v>
      </c>
      <c r="T108" s="2" t="s">
        <v>64</v>
      </c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2" t="s">
        <v>52</v>
      </c>
      <c r="AS108" s="2" t="s">
        <v>52</v>
      </c>
      <c r="AT108" s="3"/>
      <c r="AU108" s="2" t="s">
        <v>318</v>
      </c>
      <c r="AV108" s="3">
        <v>698</v>
      </c>
    </row>
    <row r="109" spans="1:48" ht="30" customHeight="1" x14ac:dyDescent="0.3">
      <c r="A109" s="8" t="s">
        <v>319</v>
      </c>
      <c r="B109" s="8" t="s">
        <v>320</v>
      </c>
      <c r="C109" s="8" t="s">
        <v>123</v>
      </c>
      <c r="D109" s="9">
        <v>2</v>
      </c>
      <c r="E109" s="11">
        <f>TRUNC(일위대가목록!E47,0)</f>
        <v>161194</v>
      </c>
      <c r="F109" s="11">
        <f t="shared" si="14"/>
        <v>322388</v>
      </c>
      <c r="G109" s="11">
        <f>TRUNC(일위대가목록!F47,0)</f>
        <v>39810</v>
      </c>
      <c r="H109" s="11">
        <f t="shared" si="15"/>
        <v>79620</v>
      </c>
      <c r="I109" s="11">
        <f>TRUNC(일위대가목록!G47,0)</f>
        <v>0</v>
      </c>
      <c r="J109" s="11">
        <f t="shared" si="16"/>
        <v>0</v>
      </c>
      <c r="K109" s="11">
        <f t="shared" si="17"/>
        <v>201004</v>
      </c>
      <c r="L109" s="11">
        <f t="shared" si="18"/>
        <v>402008</v>
      </c>
      <c r="M109" s="8" t="s">
        <v>321</v>
      </c>
      <c r="N109" s="2" t="s">
        <v>322</v>
      </c>
      <c r="O109" s="2" t="s">
        <v>52</v>
      </c>
      <c r="P109" s="2" t="s">
        <v>52</v>
      </c>
      <c r="Q109" s="2" t="s">
        <v>289</v>
      </c>
      <c r="R109" s="2" t="s">
        <v>63</v>
      </c>
      <c r="S109" s="2" t="s">
        <v>64</v>
      </c>
      <c r="T109" s="2" t="s">
        <v>64</v>
      </c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2" t="s">
        <v>52</v>
      </c>
      <c r="AS109" s="2" t="s">
        <v>52</v>
      </c>
      <c r="AT109" s="3"/>
      <c r="AU109" s="2" t="s">
        <v>323</v>
      </c>
      <c r="AV109" s="3">
        <v>699</v>
      </c>
    </row>
    <row r="110" spans="1:48" ht="30" customHeight="1" x14ac:dyDescent="0.3">
      <c r="A110" s="8" t="s">
        <v>324</v>
      </c>
      <c r="B110" s="8" t="s">
        <v>325</v>
      </c>
      <c r="C110" s="8" t="s">
        <v>123</v>
      </c>
      <c r="D110" s="9">
        <v>2</v>
      </c>
      <c r="E110" s="11">
        <f>TRUNC(일위대가목록!E48,0)</f>
        <v>152388</v>
      </c>
      <c r="F110" s="11">
        <f t="shared" si="14"/>
        <v>304776</v>
      </c>
      <c r="G110" s="11">
        <f>TRUNC(일위대가목록!F48,0)</f>
        <v>79621</v>
      </c>
      <c r="H110" s="11">
        <f t="shared" si="15"/>
        <v>159242</v>
      </c>
      <c r="I110" s="11">
        <f>TRUNC(일위대가목록!G48,0)</f>
        <v>0</v>
      </c>
      <c r="J110" s="11">
        <f t="shared" si="16"/>
        <v>0</v>
      </c>
      <c r="K110" s="11">
        <f t="shared" si="17"/>
        <v>232009</v>
      </c>
      <c r="L110" s="11">
        <f t="shared" si="18"/>
        <v>464018</v>
      </c>
      <c r="M110" s="8" t="s">
        <v>326</v>
      </c>
      <c r="N110" s="2" t="s">
        <v>327</v>
      </c>
      <c r="O110" s="2" t="s">
        <v>52</v>
      </c>
      <c r="P110" s="2" t="s">
        <v>52</v>
      </c>
      <c r="Q110" s="2" t="s">
        <v>289</v>
      </c>
      <c r="R110" s="2" t="s">
        <v>63</v>
      </c>
      <c r="S110" s="2" t="s">
        <v>64</v>
      </c>
      <c r="T110" s="2" t="s">
        <v>64</v>
      </c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2" t="s">
        <v>52</v>
      </c>
      <c r="AS110" s="2" t="s">
        <v>52</v>
      </c>
      <c r="AT110" s="3"/>
      <c r="AU110" s="2" t="s">
        <v>328</v>
      </c>
      <c r="AV110" s="3">
        <v>700</v>
      </c>
    </row>
    <row r="111" spans="1:48" ht="30" customHeight="1" x14ac:dyDescent="0.3">
      <c r="A111" s="8" t="s">
        <v>329</v>
      </c>
      <c r="B111" s="8" t="s">
        <v>330</v>
      </c>
      <c r="C111" s="8" t="s">
        <v>60</v>
      </c>
      <c r="D111" s="9">
        <v>40</v>
      </c>
      <c r="E111" s="11">
        <f>TRUNC(일위대가목록!E49,0)</f>
        <v>3045</v>
      </c>
      <c r="F111" s="11">
        <f t="shared" si="14"/>
        <v>121800</v>
      </c>
      <c r="G111" s="11">
        <f>TRUNC(일위대가목록!F49,0)</f>
        <v>1520</v>
      </c>
      <c r="H111" s="11">
        <f t="shared" si="15"/>
        <v>60800</v>
      </c>
      <c r="I111" s="11">
        <f>TRUNC(일위대가목록!G49,0)</f>
        <v>0</v>
      </c>
      <c r="J111" s="11">
        <f t="shared" si="16"/>
        <v>0</v>
      </c>
      <c r="K111" s="11">
        <f t="shared" si="17"/>
        <v>4565</v>
      </c>
      <c r="L111" s="11">
        <f t="shared" si="18"/>
        <v>182600</v>
      </c>
      <c r="M111" s="8" t="s">
        <v>331</v>
      </c>
      <c r="N111" s="2" t="s">
        <v>332</v>
      </c>
      <c r="O111" s="2" t="s">
        <v>52</v>
      </c>
      <c r="P111" s="2" t="s">
        <v>52</v>
      </c>
      <c r="Q111" s="2" t="s">
        <v>289</v>
      </c>
      <c r="R111" s="2" t="s">
        <v>63</v>
      </c>
      <c r="S111" s="2" t="s">
        <v>64</v>
      </c>
      <c r="T111" s="2" t="s">
        <v>64</v>
      </c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2" t="s">
        <v>52</v>
      </c>
      <c r="AS111" s="2" t="s">
        <v>52</v>
      </c>
      <c r="AT111" s="3"/>
      <c r="AU111" s="2" t="s">
        <v>333</v>
      </c>
      <c r="AV111" s="3">
        <v>701</v>
      </c>
    </row>
    <row r="112" spans="1:48" ht="30" customHeight="1" x14ac:dyDescent="0.3">
      <c r="A112" s="8" t="s">
        <v>259</v>
      </c>
      <c r="B112" s="8" t="s">
        <v>260</v>
      </c>
      <c r="C112" s="8" t="s">
        <v>123</v>
      </c>
      <c r="D112" s="9">
        <v>2</v>
      </c>
      <c r="E112" s="11">
        <f>TRUNC(단가대비표!O27,0)</f>
        <v>286</v>
      </c>
      <c r="F112" s="11">
        <f t="shared" si="14"/>
        <v>572</v>
      </c>
      <c r="G112" s="11">
        <f>TRUNC(단가대비표!P27,0)</f>
        <v>0</v>
      </c>
      <c r="H112" s="11">
        <f t="shared" si="15"/>
        <v>0</v>
      </c>
      <c r="I112" s="11">
        <f>TRUNC(단가대비표!V27,0)</f>
        <v>0</v>
      </c>
      <c r="J112" s="11">
        <f t="shared" si="16"/>
        <v>0</v>
      </c>
      <c r="K112" s="11">
        <f t="shared" si="17"/>
        <v>286</v>
      </c>
      <c r="L112" s="11">
        <f t="shared" si="18"/>
        <v>572</v>
      </c>
      <c r="M112" s="8" t="s">
        <v>52</v>
      </c>
      <c r="N112" s="2" t="s">
        <v>261</v>
      </c>
      <c r="O112" s="2" t="s">
        <v>52</v>
      </c>
      <c r="P112" s="2" t="s">
        <v>52</v>
      </c>
      <c r="Q112" s="2" t="s">
        <v>289</v>
      </c>
      <c r="R112" s="2" t="s">
        <v>64</v>
      </c>
      <c r="S112" s="2" t="s">
        <v>64</v>
      </c>
      <c r="T112" s="2" t="s">
        <v>63</v>
      </c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2" t="s">
        <v>52</v>
      </c>
      <c r="AS112" s="2" t="s">
        <v>52</v>
      </c>
      <c r="AT112" s="3"/>
      <c r="AU112" s="2" t="s">
        <v>334</v>
      </c>
      <c r="AV112" s="3">
        <v>702</v>
      </c>
    </row>
    <row r="113" spans="1:48" ht="30" customHeight="1" x14ac:dyDescent="0.3">
      <c r="A113" s="8" t="s">
        <v>204</v>
      </c>
      <c r="B113" s="8" t="s">
        <v>279</v>
      </c>
      <c r="C113" s="8" t="s">
        <v>123</v>
      </c>
      <c r="D113" s="9">
        <v>29</v>
      </c>
      <c r="E113" s="11">
        <f>TRUNC(단가대비표!O47,0)</f>
        <v>6049</v>
      </c>
      <c r="F113" s="11">
        <f t="shared" si="14"/>
        <v>175421</v>
      </c>
      <c r="G113" s="11">
        <f>TRUNC(단가대비표!P47,0)</f>
        <v>0</v>
      </c>
      <c r="H113" s="11">
        <f t="shared" si="15"/>
        <v>0</v>
      </c>
      <c r="I113" s="11">
        <f>TRUNC(단가대비표!V47,0)</f>
        <v>0</v>
      </c>
      <c r="J113" s="11">
        <f t="shared" si="16"/>
        <v>0</v>
      </c>
      <c r="K113" s="11">
        <f t="shared" si="17"/>
        <v>6049</v>
      </c>
      <c r="L113" s="11">
        <f t="shared" si="18"/>
        <v>175421</v>
      </c>
      <c r="M113" s="8" t="s">
        <v>52</v>
      </c>
      <c r="N113" s="2" t="s">
        <v>280</v>
      </c>
      <c r="O113" s="2" t="s">
        <v>52</v>
      </c>
      <c r="P113" s="2" t="s">
        <v>52</v>
      </c>
      <c r="Q113" s="2" t="s">
        <v>289</v>
      </c>
      <c r="R113" s="2" t="s">
        <v>64</v>
      </c>
      <c r="S113" s="2" t="s">
        <v>64</v>
      </c>
      <c r="T113" s="2" t="s">
        <v>63</v>
      </c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2" t="s">
        <v>52</v>
      </c>
      <c r="AS113" s="2" t="s">
        <v>52</v>
      </c>
      <c r="AT113" s="3"/>
      <c r="AU113" s="2" t="s">
        <v>335</v>
      </c>
      <c r="AV113" s="3">
        <v>703</v>
      </c>
    </row>
    <row r="114" spans="1:48" ht="30" customHeight="1" x14ac:dyDescent="0.3">
      <c r="A114" s="8" t="s">
        <v>204</v>
      </c>
      <c r="B114" s="8" t="s">
        <v>282</v>
      </c>
      <c r="C114" s="8" t="s">
        <v>123</v>
      </c>
      <c r="D114" s="9">
        <v>2</v>
      </c>
      <c r="E114" s="11">
        <f>TRUNC(단가대비표!O50,0)</f>
        <v>5240</v>
      </c>
      <c r="F114" s="11">
        <f t="shared" si="14"/>
        <v>10480</v>
      </c>
      <c r="G114" s="11">
        <f>TRUNC(단가대비표!P50,0)</f>
        <v>0</v>
      </c>
      <c r="H114" s="11">
        <f t="shared" si="15"/>
        <v>0</v>
      </c>
      <c r="I114" s="11">
        <f>TRUNC(단가대비표!V50,0)</f>
        <v>0</v>
      </c>
      <c r="J114" s="11">
        <f t="shared" si="16"/>
        <v>0</v>
      </c>
      <c r="K114" s="11">
        <f t="shared" si="17"/>
        <v>5240</v>
      </c>
      <c r="L114" s="11">
        <f t="shared" si="18"/>
        <v>10480</v>
      </c>
      <c r="M114" s="8" t="s">
        <v>52</v>
      </c>
      <c r="N114" s="2" t="s">
        <v>283</v>
      </c>
      <c r="O114" s="2" t="s">
        <v>52</v>
      </c>
      <c r="P114" s="2" t="s">
        <v>52</v>
      </c>
      <c r="Q114" s="2" t="s">
        <v>289</v>
      </c>
      <c r="R114" s="2" t="s">
        <v>64</v>
      </c>
      <c r="S114" s="2" t="s">
        <v>64</v>
      </c>
      <c r="T114" s="2" t="s">
        <v>63</v>
      </c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2" t="s">
        <v>52</v>
      </c>
      <c r="AS114" s="2" t="s">
        <v>52</v>
      </c>
      <c r="AT114" s="3"/>
      <c r="AU114" s="2" t="s">
        <v>336</v>
      </c>
      <c r="AV114" s="3">
        <v>704</v>
      </c>
    </row>
    <row r="115" spans="1:48" ht="30" customHeight="1" x14ac:dyDescent="0.3">
      <c r="A115" s="8" t="s">
        <v>337</v>
      </c>
      <c r="B115" s="8" t="s">
        <v>338</v>
      </c>
      <c r="C115" s="8" t="s">
        <v>123</v>
      </c>
      <c r="D115" s="9">
        <v>10</v>
      </c>
      <c r="E115" s="11">
        <f>TRUNC(단가대비표!O66,0)</f>
        <v>17425</v>
      </c>
      <c r="F115" s="11">
        <f t="shared" si="14"/>
        <v>174250</v>
      </c>
      <c r="G115" s="11">
        <f>TRUNC(단가대비표!P66,0)</f>
        <v>0</v>
      </c>
      <c r="H115" s="11">
        <f t="shared" si="15"/>
        <v>0</v>
      </c>
      <c r="I115" s="11">
        <f>TRUNC(단가대비표!V66,0)</f>
        <v>0</v>
      </c>
      <c r="J115" s="11">
        <f t="shared" si="16"/>
        <v>0</v>
      </c>
      <c r="K115" s="11">
        <f t="shared" si="17"/>
        <v>17425</v>
      </c>
      <c r="L115" s="11">
        <f t="shared" si="18"/>
        <v>174250</v>
      </c>
      <c r="M115" s="8" t="s">
        <v>52</v>
      </c>
      <c r="N115" s="2" t="s">
        <v>339</v>
      </c>
      <c r="O115" s="2" t="s">
        <v>52</v>
      </c>
      <c r="P115" s="2" t="s">
        <v>52</v>
      </c>
      <c r="Q115" s="2" t="s">
        <v>289</v>
      </c>
      <c r="R115" s="2" t="s">
        <v>64</v>
      </c>
      <c r="S115" s="2" t="s">
        <v>64</v>
      </c>
      <c r="T115" s="2" t="s">
        <v>63</v>
      </c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2" t="s">
        <v>52</v>
      </c>
      <c r="AS115" s="2" t="s">
        <v>52</v>
      </c>
      <c r="AT115" s="3"/>
      <c r="AU115" s="2" t="s">
        <v>340</v>
      </c>
      <c r="AV115" s="3">
        <v>705</v>
      </c>
    </row>
    <row r="116" spans="1:48" ht="30" customHeight="1" x14ac:dyDescent="0.3">
      <c r="A116" s="8" t="s">
        <v>337</v>
      </c>
      <c r="B116" s="8" t="s">
        <v>341</v>
      </c>
      <c r="C116" s="8" t="s">
        <v>123</v>
      </c>
      <c r="D116" s="9">
        <v>5</v>
      </c>
      <c r="E116" s="11">
        <f>TRUNC(단가대비표!O67,0)</f>
        <v>119000</v>
      </c>
      <c r="F116" s="11">
        <f t="shared" si="14"/>
        <v>595000</v>
      </c>
      <c r="G116" s="11">
        <f>TRUNC(단가대비표!P67,0)</f>
        <v>0</v>
      </c>
      <c r="H116" s="11">
        <f t="shared" si="15"/>
        <v>0</v>
      </c>
      <c r="I116" s="11">
        <f>TRUNC(단가대비표!V67,0)</f>
        <v>0</v>
      </c>
      <c r="J116" s="11">
        <f t="shared" si="16"/>
        <v>0</v>
      </c>
      <c r="K116" s="11">
        <f t="shared" si="17"/>
        <v>119000</v>
      </c>
      <c r="L116" s="11">
        <f t="shared" si="18"/>
        <v>595000</v>
      </c>
      <c r="M116" s="8" t="s">
        <v>52</v>
      </c>
      <c r="N116" s="2" t="s">
        <v>342</v>
      </c>
      <c r="O116" s="2" t="s">
        <v>52</v>
      </c>
      <c r="P116" s="2" t="s">
        <v>52</v>
      </c>
      <c r="Q116" s="2" t="s">
        <v>289</v>
      </c>
      <c r="R116" s="2" t="s">
        <v>64</v>
      </c>
      <c r="S116" s="2" t="s">
        <v>64</v>
      </c>
      <c r="T116" s="2" t="s">
        <v>63</v>
      </c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2" t="s">
        <v>52</v>
      </c>
      <c r="AS116" s="2" t="s">
        <v>52</v>
      </c>
      <c r="AT116" s="3"/>
      <c r="AU116" s="2" t="s">
        <v>343</v>
      </c>
      <c r="AV116" s="3">
        <v>706</v>
      </c>
    </row>
    <row r="117" spans="1:48" ht="30" customHeight="1" x14ac:dyDescent="0.3">
      <c r="A117" s="8" t="s">
        <v>344</v>
      </c>
      <c r="B117" s="8" t="s">
        <v>344</v>
      </c>
      <c r="C117" s="8" t="s">
        <v>123</v>
      </c>
      <c r="D117" s="9">
        <v>15</v>
      </c>
      <c r="E117" s="11">
        <f>TRUNC(단가대비표!O68,0)</f>
        <v>3000</v>
      </c>
      <c r="F117" s="11">
        <f t="shared" si="14"/>
        <v>45000</v>
      </c>
      <c r="G117" s="11">
        <f>TRUNC(단가대비표!P68,0)</f>
        <v>0</v>
      </c>
      <c r="H117" s="11">
        <f t="shared" si="15"/>
        <v>0</v>
      </c>
      <c r="I117" s="11">
        <f>TRUNC(단가대비표!V68,0)</f>
        <v>0</v>
      </c>
      <c r="J117" s="11">
        <f t="shared" si="16"/>
        <v>0</v>
      </c>
      <c r="K117" s="11">
        <f t="shared" si="17"/>
        <v>3000</v>
      </c>
      <c r="L117" s="11">
        <f t="shared" si="18"/>
        <v>45000</v>
      </c>
      <c r="M117" s="8" t="s">
        <v>52</v>
      </c>
      <c r="N117" s="2" t="s">
        <v>345</v>
      </c>
      <c r="O117" s="2" t="s">
        <v>52</v>
      </c>
      <c r="P117" s="2" t="s">
        <v>52</v>
      </c>
      <c r="Q117" s="2" t="s">
        <v>289</v>
      </c>
      <c r="R117" s="2" t="s">
        <v>64</v>
      </c>
      <c r="S117" s="2" t="s">
        <v>64</v>
      </c>
      <c r="T117" s="2" t="s">
        <v>63</v>
      </c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2" t="s">
        <v>52</v>
      </c>
      <c r="AS117" s="2" t="s">
        <v>52</v>
      </c>
      <c r="AT117" s="3"/>
      <c r="AU117" s="2" t="s">
        <v>346</v>
      </c>
      <c r="AV117" s="3">
        <v>707</v>
      </c>
    </row>
    <row r="118" spans="1:48" ht="30" customHeight="1" x14ac:dyDescent="0.3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</row>
    <row r="119" spans="1:48" ht="30" customHeight="1" x14ac:dyDescent="0.3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</row>
    <row r="120" spans="1:48" ht="30" customHeight="1" x14ac:dyDescent="0.3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</row>
    <row r="121" spans="1:48" ht="30" customHeight="1" x14ac:dyDescent="0.3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</row>
    <row r="122" spans="1:48" ht="30" customHeight="1" x14ac:dyDescent="0.3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</row>
    <row r="123" spans="1:48" ht="30" customHeight="1" x14ac:dyDescent="0.3">
      <c r="A123" s="8" t="s">
        <v>230</v>
      </c>
      <c r="B123" s="9"/>
      <c r="C123" s="9"/>
      <c r="D123" s="9"/>
      <c r="E123" s="9"/>
      <c r="F123" s="11">
        <f>SUM(F101:F122)</f>
        <v>3526725</v>
      </c>
      <c r="G123" s="9"/>
      <c r="H123" s="11">
        <f>SUM(H101:H122)</f>
        <v>5064220</v>
      </c>
      <c r="I123" s="9"/>
      <c r="J123" s="11">
        <f>SUM(J101:J122)</f>
        <v>0</v>
      </c>
      <c r="K123" s="9"/>
      <c r="L123" s="11">
        <f>SUM(L101:L122)</f>
        <v>8590945</v>
      </c>
      <c r="M123" s="9"/>
      <c r="N123" t="s">
        <v>231</v>
      </c>
    </row>
    <row r="124" spans="1:48" ht="30" customHeight="1" x14ac:dyDescent="0.3">
      <c r="A124" s="8" t="s">
        <v>347</v>
      </c>
      <c r="B124" s="9" t="s">
        <v>385</v>
      </c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3"/>
      <c r="O124" s="3"/>
      <c r="P124" s="3"/>
      <c r="Q124" s="2" t="s">
        <v>348</v>
      </c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</row>
    <row r="125" spans="1:48" ht="30" customHeight="1" x14ac:dyDescent="0.3">
      <c r="A125" s="8" t="s">
        <v>349</v>
      </c>
      <c r="B125" s="8" t="s">
        <v>52</v>
      </c>
      <c r="C125" s="8" t="s">
        <v>350</v>
      </c>
      <c r="D125" s="9">
        <v>73</v>
      </c>
      <c r="E125" s="11">
        <f>TRUNC(일위대가목록!E8,0)</f>
        <v>310</v>
      </c>
      <c r="F125" s="11">
        <f t="shared" ref="F125:F132" si="19">TRUNC(E125*D125, 0)</f>
        <v>22630</v>
      </c>
      <c r="G125" s="11">
        <f>TRUNC(일위대가목록!F8,0)</f>
        <v>10350</v>
      </c>
      <c r="H125" s="11">
        <f t="shared" ref="H125:H132" si="20">TRUNC(G125*D125, 0)</f>
        <v>755550</v>
      </c>
      <c r="I125" s="11">
        <f>TRUNC(일위대가목록!G8,0)</f>
        <v>0</v>
      </c>
      <c r="J125" s="11">
        <f t="shared" ref="J125:J132" si="21">TRUNC(I125*D125, 0)</f>
        <v>0</v>
      </c>
      <c r="K125" s="11">
        <f t="shared" ref="K125:L132" si="22">TRUNC(E125+G125+I125, 0)</f>
        <v>10660</v>
      </c>
      <c r="L125" s="11">
        <f t="shared" si="22"/>
        <v>778180</v>
      </c>
      <c r="M125" s="8" t="s">
        <v>351</v>
      </c>
      <c r="N125" s="2" t="s">
        <v>352</v>
      </c>
      <c r="O125" s="2" t="s">
        <v>52</v>
      </c>
      <c r="P125" s="2" t="s">
        <v>52</v>
      </c>
      <c r="Q125" s="2" t="s">
        <v>348</v>
      </c>
      <c r="R125" s="2" t="s">
        <v>63</v>
      </c>
      <c r="S125" s="2" t="s">
        <v>64</v>
      </c>
      <c r="T125" s="2" t="s">
        <v>64</v>
      </c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2" t="s">
        <v>52</v>
      </c>
      <c r="AS125" s="2" t="s">
        <v>52</v>
      </c>
      <c r="AT125" s="3"/>
      <c r="AU125" s="2" t="s">
        <v>353</v>
      </c>
      <c r="AV125" s="3">
        <v>709</v>
      </c>
    </row>
    <row r="126" spans="1:48" ht="30" customHeight="1" x14ac:dyDescent="0.3">
      <c r="A126" s="8" t="s">
        <v>354</v>
      </c>
      <c r="B126" s="8" t="s">
        <v>52</v>
      </c>
      <c r="C126" s="8" t="s">
        <v>123</v>
      </c>
      <c r="D126" s="9">
        <v>13</v>
      </c>
      <c r="E126" s="11">
        <f>TRUNC(일위대가목록!E9,0)</f>
        <v>477</v>
      </c>
      <c r="F126" s="11">
        <f t="shared" si="19"/>
        <v>6201</v>
      </c>
      <c r="G126" s="11">
        <f>TRUNC(일위대가목록!F9,0)</f>
        <v>15924</v>
      </c>
      <c r="H126" s="11">
        <f t="shared" si="20"/>
        <v>207012</v>
      </c>
      <c r="I126" s="11">
        <f>TRUNC(일위대가목록!G9,0)</f>
        <v>0</v>
      </c>
      <c r="J126" s="11">
        <f t="shared" si="21"/>
        <v>0</v>
      </c>
      <c r="K126" s="11">
        <f t="shared" si="22"/>
        <v>16401</v>
      </c>
      <c r="L126" s="11">
        <f t="shared" si="22"/>
        <v>213213</v>
      </c>
      <c r="M126" s="8" t="s">
        <v>355</v>
      </c>
      <c r="N126" s="2" t="s">
        <v>356</v>
      </c>
      <c r="O126" s="2" t="s">
        <v>52</v>
      </c>
      <c r="P126" s="2" t="s">
        <v>52</v>
      </c>
      <c r="Q126" s="2" t="s">
        <v>348</v>
      </c>
      <c r="R126" s="2" t="s">
        <v>63</v>
      </c>
      <c r="S126" s="2" t="s">
        <v>64</v>
      </c>
      <c r="T126" s="2" t="s">
        <v>64</v>
      </c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2" t="s">
        <v>52</v>
      </c>
      <c r="AS126" s="2" t="s">
        <v>52</v>
      </c>
      <c r="AT126" s="3"/>
      <c r="AU126" s="2" t="s">
        <v>357</v>
      </c>
      <c r="AV126" s="3">
        <v>710</v>
      </c>
    </row>
    <row r="127" spans="1:48" ht="30" customHeight="1" x14ac:dyDescent="0.3">
      <c r="A127" s="8" t="s">
        <v>358</v>
      </c>
      <c r="B127" s="8" t="s">
        <v>52</v>
      </c>
      <c r="C127" s="8" t="s">
        <v>123</v>
      </c>
      <c r="D127" s="9">
        <v>8</v>
      </c>
      <c r="E127" s="11">
        <f>TRUNC(일위대가목록!E10,0)</f>
        <v>477</v>
      </c>
      <c r="F127" s="11">
        <f t="shared" si="19"/>
        <v>3816</v>
      </c>
      <c r="G127" s="11">
        <f>TRUNC(일위대가목록!F10,0)</f>
        <v>15924</v>
      </c>
      <c r="H127" s="11">
        <f t="shared" si="20"/>
        <v>127392</v>
      </c>
      <c r="I127" s="11">
        <f>TRUNC(일위대가목록!G10,0)</f>
        <v>0</v>
      </c>
      <c r="J127" s="11">
        <f t="shared" si="21"/>
        <v>0</v>
      </c>
      <c r="K127" s="11">
        <f t="shared" si="22"/>
        <v>16401</v>
      </c>
      <c r="L127" s="11">
        <f t="shared" si="22"/>
        <v>131208</v>
      </c>
      <c r="M127" s="8" t="s">
        <v>359</v>
      </c>
      <c r="N127" s="2" t="s">
        <v>360</v>
      </c>
      <c r="O127" s="2" t="s">
        <v>52</v>
      </c>
      <c r="P127" s="2" t="s">
        <v>52</v>
      </c>
      <c r="Q127" s="2" t="s">
        <v>348</v>
      </c>
      <c r="R127" s="2" t="s">
        <v>63</v>
      </c>
      <c r="S127" s="2" t="s">
        <v>64</v>
      </c>
      <c r="T127" s="2" t="s">
        <v>64</v>
      </c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2" t="s">
        <v>52</v>
      </c>
      <c r="AS127" s="2" t="s">
        <v>52</v>
      </c>
      <c r="AT127" s="3"/>
      <c r="AU127" s="2" t="s">
        <v>361</v>
      </c>
      <c r="AV127" s="3">
        <v>711</v>
      </c>
    </row>
    <row r="128" spans="1:48" ht="30" customHeight="1" x14ac:dyDescent="0.3">
      <c r="A128" s="8" t="s">
        <v>362</v>
      </c>
      <c r="B128" s="8" t="s">
        <v>52</v>
      </c>
      <c r="C128" s="8" t="s">
        <v>123</v>
      </c>
      <c r="D128" s="9">
        <v>2</v>
      </c>
      <c r="E128" s="11">
        <f>TRUNC(일위대가목록!E11,0)</f>
        <v>176</v>
      </c>
      <c r="F128" s="11">
        <f t="shared" si="19"/>
        <v>352</v>
      </c>
      <c r="G128" s="11">
        <f>TRUNC(일위대가목록!F11,0)</f>
        <v>5890</v>
      </c>
      <c r="H128" s="11">
        <f t="shared" si="20"/>
        <v>11780</v>
      </c>
      <c r="I128" s="11">
        <f>TRUNC(일위대가목록!G11,0)</f>
        <v>0</v>
      </c>
      <c r="J128" s="11">
        <f t="shared" si="21"/>
        <v>0</v>
      </c>
      <c r="K128" s="11">
        <f t="shared" si="22"/>
        <v>6066</v>
      </c>
      <c r="L128" s="11">
        <f t="shared" si="22"/>
        <v>12132</v>
      </c>
      <c r="M128" s="8" t="s">
        <v>363</v>
      </c>
      <c r="N128" s="2" t="s">
        <v>364</v>
      </c>
      <c r="O128" s="2" t="s">
        <v>52</v>
      </c>
      <c r="P128" s="2" t="s">
        <v>52</v>
      </c>
      <c r="Q128" s="2" t="s">
        <v>348</v>
      </c>
      <c r="R128" s="2" t="s">
        <v>63</v>
      </c>
      <c r="S128" s="2" t="s">
        <v>64</v>
      </c>
      <c r="T128" s="2" t="s">
        <v>64</v>
      </c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2" t="s">
        <v>52</v>
      </c>
      <c r="AS128" s="2" t="s">
        <v>52</v>
      </c>
      <c r="AT128" s="3"/>
      <c r="AU128" s="2" t="s">
        <v>365</v>
      </c>
      <c r="AV128" s="3">
        <v>712</v>
      </c>
    </row>
    <row r="129" spans="1:48" ht="30" customHeight="1" x14ac:dyDescent="0.3">
      <c r="A129" s="8" t="s">
        <v>366</v>
      </c>
      <c r="B129" s="8" t="s">
        <v>52</v>
      </c>
      <c r="C129" s="8" t="s">
        <v>123</v>
      </c>
      <c r="D129" s="9">
        <v>1</v>
      </c>
      <c r="E129" s="11">
        <f>TRUNC(일위대가목록!E12,0)</f>
        <v>525</v>
      </c>
      <c r="F129" s="11">
        <f t="shared" si="19"/>
        <v>525</v>
      </c>
      <c r="G129" s="11">
        <f>TRUNC(일위대가목록!F12,0)</f>
        <v>17502</v>
      </c>
      <c r="H129" s="11">
        <f t="shared" si="20"/>
        <v>17502</v>
      </c>
      <c r="I129" s="11">
        <f>TRUNC(일위대가목록!G12,0)</f>
        <v>0</v>
      </c>
      <c r="J129" s="11">
        <f t="shared" si="21"/>
        <v>0</v>
      </c>
      <c r="K129" s="11">
        <f t="shared" si="22"/>
        <v>18027</v>
      </c>
      <c r="L129" s="11">
        <f t="shared" si="22"/>
        <v>18027</v>
      </c>
      <c r="M129" s="8" t="s">
        <v>367</v>
      </c>
      <c r="N129" s="2" t="s">
        <v>368</v>
      </c>
      <c r="O129" s="2" t="s">
        <v>52</v>
      </c>
      <c r="P129" s="2" t="s">
        <v>52</v>
      </c>
      <c r="Q129" s="2" t="s">
        <v>348</v>
      </c>
      <c r="R129" s="2" t="s">
        <v>63</v>
      </c>
      <c r="S129" s="2" t="s">
        <v>64</v>
      </c>
      <c r="T129" s="2" t="s">
        <v>64</v>
      </c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2" t="s">
        <v>52</v>
      </c>
      <c r="AS129" s="2" t="s">
        <v>52</v>
      </c>
      <c r="AT129" s="3"/>
      <c r="AU129" s="2" t="s">
        <v>369</v>
      </c>
      <c r="AV129" s="3">
        <v>713</v>
      </c>
    </row>
    <row r="130" spans="1:48" ht="30" customHeight="1" x14ac:dyDescent="0.3">
      <c r="A130" s="8" t="s">
        <v>370</v>
      </c>
      <c r="B130" s="8" t="s">
        <v>52</v>
      </c>
      <c r="C130" s="8" t="s">
        <v>123</v>
      </c>
      <c r="D130" s="9">
        <v>1</v>
      </c>
      <c r="E130" s="11">
        <f>TRUNC(일위대가목록!E13,0)</f>
        <v>917</v>
      </c>
      <c r="F130" s="11">
        <f t="shared" si="19"/>
        <v>917</v>
      </c>
      <c r="G130" s="11">
        <f>TRUNC(일위대가목록!F13,0)</f>
        <v>30584</v>
      </c>
      <c r="H130" s="11">
        <f t="shared" si="20"/>
        <v>30584</v>
      </c>
      <c r="I130" s="11">
        <f>TRUNC(일위대가목록!G13,0)</f>
        <v>0</v>
      </c>
      <c r="J130" s="11">
        <f t="shared" si="21"/>
        <v>0</v>
      </c>
      <c r="K130" s="11">
        <f t="shared" si="22"/>
        <v>31501</v>
      </c>
      <c r="L130" s="11">
        <f t="shared" si="22"/>
        <v>31501</v>
      </c>
      <c r="M130" s="8" t="s">
        <v>371</v>
      </c>
      <c r="N130" s="2" t="s">
        <v>372</v>
      </c>
      <c r="O130" s="2" t="s">
        <v>52</v>
      </c>
      <c r="P130" s="2" t="s">
        <v>52</v>
      </c>
      <c r="Q130" s="2" t="s">
        <v>348</v>
      </c>
      <c r="R130" s="2" t="s">
        <v>63</v>
      </c>
      <c r="S130" s="2" t="s">
        <v>64</v>
      </c>
      <c r="T130" s="2" t="s">
        <v>64</v>
      </c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2" t="s">
        <v>52</v>
      </c>
      <c r="AS130" s="2" t="s">
        <v>52</v>
      </c>
      <c r="AT130" s="3"/>
      <c r="AU130" s="2" t="s">
        <v>373</v>
      </c>
      <c r="AV130" s="3">
        <v>714</v>
      </c>
    </row>
    <row r="131" spans="1:48" ht="30" customHeight="1" x14ac:dyDescent="0.3">
      <c r="A131" s="8" t="s">
        <v>374</v>
      </c>
      <c r="B131" s="8" t="s">
        <v>375</v>
      </c>
      <c r="C131" s="8" t="s">
        <v>123</v>
      </c>
      <c r="D131" s="9">
        <v>54</v>
      </c>
      <c r="E131" s="11">
        <f>TRUNC(일위대가목록!E14,0)</f>
        <v>716</v>
      </c>
      <c r="F131" s="11">
        <f t="shared" si="19"/>
        <v>38664</v>
      </c>
      <c r="G131" s="11">
        <f>TRUNC(일위대가목록!F14,0)</f>
        <v>23886</v>
      </c>
      <c r="H131" s="11">
        <f t="shared" si="20"/>
        <v>1289844</v>
      </c>
      <c r="I131" s="11">
        <f>TRUNC(일위대가목록!G14,0)</f>
        <v>0</v>
      </c>
      <c r="J131" s="11">
        <f t="shared" si="21"/>
        <v>0</v>
      </c>
      <c r="K131" s="11">
        <f t="shared" si="22"/>
        <v>24602</v>
      </c>
      <c r="L131" s="11">
        <f t="shared" si="22"/>
        <v>1328508</v>
      </c>
      <c r="M131" s="8" t="s">
        <v>376</v>
      </c>
      <c r="N131" s="2" t="s">
        <v>377</v>
      </c>
      <c r="O131" s="2" t="s">
        <v>52</v>
      </c>
      <c r="P131" s="2" t="s">
        <v>52</v>
      </c>
      <c r="Q131" s="2" t="s">
        <v>348</v>
      </c>
      <c r="R131" s="2" t="s">
        <v>63</v>
      </c>
      <c r="S131" s="2" t="s">
        <v>64</v>
      </c>
      <c r="T131" s="2" t="s">
        <v>64</v>
      </c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2" t="s">
        <v>52</v>
      </c>
      <c r="AS131" s="2" t="s">
        <v>52</v>
      </c>
      <c r="AT131" s="3"/>
      <c r="AU131" s="2" t="s">
        <v>378</v>
      </c>
      <c r="AV131" s="3">
        <v>715</v>
      </c>
    </row>
    <row r="132" spans="1:48" ht="30" customHeight="1" x14ac:dyDescent="0.3">
      <c r="A132" s="8" t="s">
        <v>374</v>
      </c>
      <c r="B132" s="8" t="s">
        <v>379</v>
      </c>
      <c r="C132" s="8" t="s">
        <v>123</v>
      </c>
      <c r="D132" s="9">
        <v>34</v>
      </c>
      <c r="E132" s="11">
        <f>TRUNC(일위대가목록!E15,0)</f>
        <v>716</v>
      </c>
      <c r="F132" s="11">
        <f t="shared" si="19"/>
        <v>24344</v>
      </c>
      <c r="G132" s="11">
        <f>TRUNC(일위대가목록!F15,0)</f>
        <v>23886</v>
      </c>
      <c r="H132" s="11">
        <f t="shared" si="20"/>
        <v>812124</v>
      </c>
      <c r="I132" s="11">
        <f>TRUNC(일위대가목록!G15,0)</f>
        <v>0</v>
      </c>
      <c r="J132" s="11">
        <f t="shared" si="21"/>
        <v>0</v>
      </c>
      <c r="K132" s="11">
        <f t="shared" si="22"/>
        <v>24602</v>
      </c>
      <c r="L132" s="11">
        <f t="shared" si="22"/>
        <v>836468</v>
      </c>
      <c r="M132" s="8" t="s">
        <v>380</v>
      </c>
      <c r="N132" s="2" t="s">
        <v>381</v>
      </c>
      <c r="O132" s="2" t="s">
        <v>52</v>
      </c>
      <c r="P132" s="2" t="s">
        <v>52</v>
      </c>
      <c r="Q132" s="2" t="s">
        <v>348</v>
      </c>
      <c r="R132" s="2" t="s">
        <v>63</v>
      </c>
      <c r="S132" s="2" t="s">
        <v>64</v>
      </c>
      <c r="T132" s="2" t="s">
        <v>64</v>
      </c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2" t="s">
        <v>52</v>
      </c>
      <c r="AS132" s="2" t="s">
        <v>52</v>
      </c>
      <c r="AT132" s="3"/>
      <c r="AU132" s="2" t="s">
        <v>382</v>
      </c>
      <c r="AV132" s="3">
        <v>716</v>
      </c>
    </row>
    <row r="133" spans="1:48" ht="30" customHeight="1" x14ac:dyDescent="0.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</row>
    <row r="134" spans="1:48" ht="30" customHeight="1" x14ac:dyDescent="0.3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</row>
    <row r="135" spans="1:48" ht="30" customHeight="1" x14ac:dyDescent="0.3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</row>
    <row r="136" spans="1:48" ht="30" customHeight="1" x14ac:dyDescent="0.3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</row>
    <row r="137" spans="1:48" ht="30" customHeight="1" x14ac:dyDescent="0.3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</row>
    <row r="138" spans="1:48" ht="30" customHeight="1" x14ac:dyDescent="0.3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</row>
    <row r="139" spans="1:48" ht="30" customHeight="1" x14ac:dyDescent="0.3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</row>
    <row r="140" spans="1:48" ht="30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</row>
    <row r="141" spans="1:48" ht="30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</row>
    <row r="142" spans="1:48" ht="30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</row>
    <row r="143" spans="1:48" ht="30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</row>
    <row r="144" spans="1:48" ht="30" customHeight="1" x14ac:dyDescent="0.3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</row>
    <row r="145" spans="1:14" ht="30" customHeight="1" x14ac:dyDescent="0.3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</row>
    <row r="146" spans="1:14" ht="30" customHeight="1" x14ac:dyDescent="0.3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</row>
    <row r="147" spans="1:14" ht="30" customHeight="1" x14ac:dyDescent="0.3">
      <c r="A147" s="8" t="s">
        <v>230</v>
      </c>
      <c r="B147" s="9"/>
      <c r="C147" s="9"/>
      <c r="D147" s="9"/>
      <c r="E147" s="9"/>
      <c r="F147" s="11">
        <f>SUM(F125:F146)</f>
        <v>97449</v>
      </c>
      <c r="G147" s="9"/>
      <c r="H147" s="11">
        <f>SUM(H125:H146)</f>
        <v>3251788</v>
      </c>
      <c r="I147" s="9"/>
      <c r="J147" s="11">
        <f>SUM(J125:J146)</f>
        <v>0</v>
      </c>
      <c r="K147" s="9"/>
      <c r="L147" s="11">
        <f>SUM(L125:L146)</f>
        <v>3349237</v>
      </c>
      <c r="M147" s="9"/>
      <c r="N147" t="s">
        <v>231</v>
      </c>
    </row>
  </sheetData>
  <mergeCells count="45">
    <mergeCell ref="AR2:AR3"/>
    <mergeCell ref="AS2:AS3"/>
    <mergeCell ref="AT2:AT3"/>
    <mergeCell ref="AU2:AU3"/>
    <mergeCell ref="AV2:AV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</mergeCells>
  <phoneticPr fontId="3" type="noConversion"/>
  <pageMargins left="0.78740157480314954" right="0" top="0.39370078740157477" bottom="0.39370078740157477" header="0" footer="0"/>
  <pageSetup paperSize="9" scale="64" fitToHeight="0" orientation="landscape" r:id="rId1"/>
  <rowBreaks count="5" manualBreakCount="5">
    <brk id="51" max="16383" man="1"/>
    <brk id="75" max="16383" man="1"/>
    <brk id="99" max="16383" man="1"/>
    <brk id="123" max="16383" man="1"/>
    <brk id="14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topLeftCell="B1" workbookViewId="0">
      <selection sqref="A1:M1"/>
    </sheetView>
  </sheetViews>
  <sheetFormatPr defaultRowHeight="16.5" x14ac:dyDescent="0.3"/>
  <cols>
    <col min="1" max="1" width="11.625" hidden="1" customWidth="1"/>
    <col min="2" max="3" width="30.625" customWidth="1"/>
    <col min="4" max="4" width="4.625" customWidth="1"/>
    <col min="5" max="8" width="13.625" customWidth="1"/>
    <col min="9" max="9" width="8.625" customWidth="1"/>
    <col min="10" max="10" width="12.625" customWidth="1"/>
    <col min="11" max="12" width="2.625" hidden="1" customWidth="1"/>
    <col min="13" max="13" width="20.625" customWidth="1"/>
    <col min="14" max="14" width="2.625" hidden="1" customWidth="1"/>
  </cols>
  <sheetData>
    <row r="1" spans="1:14" ht="30" customHeight="1" x14ac:dyDescent="0.3">
      <c r="A1" s="149" t="s">
        <v>387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4" ht="30" customHeight="1" x14ac:dyDescent="0.3">
      <c r="A2" s="150" t="s">
        <v>1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</row>
    <row r="3" spans="1:14" ht="30" customHeight="1" x14ac:dyDescent="0.3">
      <c r="A3" s="4" t="s">
        <v>388</v>
      </c>
      <c r="B3" s="4" t="s">
        <v>2</v>
      </c>
      <c r="C3" s="4" t="s">
        <v>3</v>
      </c>
      <c r="D3" s="4" t="s">
        <v>4</v>
      </c>
      <c r="E3" s="4" t="s">
        <v>389</v>
      </c>
      <c r="F3" s="4" t="s">
        <v>390</v>
      </c>
      <c r="G3" s="4" t="s">
        <v>391</v>
      </c>
      <c r="H3" s="4" t="s">
        <v>392</v>
      </c>
      <c r="I3" s="4" t="s">
        <v>393</v>
      </c>
      <c r="J3" s="4" t="s">
        <v>394</v>
      </c>
      <c r="K3" s="4" t="s">
        <v>395</v>
      </c>
      <c r="L3" s="4" t="s">
        <v>396</v>
      </c>
      <c r="M3" s="4" t="s">
        <v>397</v>
      </c>
      <c r="N3" s="1" t="s">
        <v>398</v>
      </c>
    </row>
    <row r="4" spans="1:14" ht="30" customHeight="1" x14ac:dyDescent="0.3">
      <c r="A4" s="8" t="s">
        <v>408</v>
      </c>
      <c r="B4" s="8" t="s">
        <v>409</v>
      </c>
      <c r="C4" s="8" t="s">
        <v>410</v>
      </c>
      <c r="D4" s="8" t="s">
        <v>411</v>
      </c>
      <c r="E4" s="13">
        <f>일위대가!F9</f>
        <v>113439</v>
      </c>
      <c r="F4" s="13">
        <f>일위대가!H9</f>
        <v>103664</v>
      </c>
      <c r="G4" s="13">
        <f>일위대가!J9</f>
        <v>0</v>
      </c>
      <c r="H4" s="13">
        <f t="shared" ref="H4:H35" si="0">E4+F4+G4</f>
        <v>217103</v>
      </c>
      <c r="I4" s="8" t="s">
        <v>412</v>
      </c>
      <c r="J4" s="8" t="s">
        <v>189</v>
      </c>
      <c r="K4" s="8" t="s">
        <v>52</v>
      </c>
      <c r="L4" s="8" t="s">
        <v>52</v>
      </c>
      <c r="M4" s="8" t="s">
        <v>413</v>
      </c>
      <c r="N4" s="2" t="s">
        <v>52</v>
      </c>
    </row>
    <row r="5" spans="1:14" ht="30" customHeight="1" x14ac:dyDescent="0.3">
      <c r="A5" s="8" t="s">
        <v>435</v>
      </c>
      <c r="B5" s="8" t="s">
        <v>436</v>
      </c>
      <c r="C5" s="8" t="s">
        <v>437</v>
      </c>
      <c r="D5" s="8" t="s">
        <v>438</v>
      </c>
      <c r="E5" s="13">
        <f>일위대가!F15</f>
        <v>386</v>
      </c>
      <c r="F5" s="13">
        <f>일위대가!H15</f>
        <v>12892</v>
      </c>
      <c r="G5" s="13">
        <f>일위대가!J15</f>
        <v>0</v>
      </c>
      <c r="H5" s="13">
        <f t="shared" si="0"/>
        <v>13278</v>
      </c>
      <c r="I5" s="8" t="s">
        <v>439</v>
      </c>
      <c r="J5" s="8" t="s">
        <v>52</v>
      </c>
      <c r="K5" s="8" t="s">
        <v>52</v>
      </c>
      <c r="L5" s="8" t="s">
        <v>52</v>
      </c>
      <c r="M5" s="8" t="s">
        <v>440</v>
      </c>
      <c r="N5" s="2" t="s">
        <v>52</v>
      </c>
    </row>
    <row r="6" spans="1:14" ht="30" customHeight="1" x14ac:dyDescent="0.3">
      <c r="A6" s="8" t="s">
        <v>95</v>
      </c>
      <c r="B6" s="8" t="s">
        <v>92</v>
      </c>
      <c r="C6" s="8" t="s">
        <v>93</v>
      </c>
      <c r="D6" s="8" t="s">
        <v>60</v>
      </c>
      <c r="E6" s="13">
        <f>일위대가!F23</f>
        <v>894</v>
      </c>
      <c r="F6" s="13">
        <f>일위대가!H23</f>
        <v>4845</v>
      </c>
      <c r="G6" s="13">
        <f>일위대가!J23</f>
        <v>0</v>
      </c>
      <c r="H6" s="13">
        <f t="shared" si="0"/>
        <v>5739</v>
      </c>
      <c r="I6" s="8" t="s">
        <v>94</v>
      </c>
      <c r="J6" s="8" t="s">
        <v>52</v>
      </c>
      <c r="K6" s="8" t="s">
        <v>52</v>
      </c>
      <c r="L6" s="8" t="s">
        <v>52</v>
      </c>
      <c r="M6" s="8" t="s">
        <v>447</v>
      </c>
      <c r="N6" s="2" t="s">
        <v>52</v>
      </c>
    </row>
    <row r="7" spans="1:14" ht="30" customHeight="1" x14ac:dyDescent="0.3">
      <c r="A7" s="8" t="s">
        <v>100</v>
      </c>
      <c r="B7" s="8" t="s">
        <v>97</v>
      </c>
      <c r="C7" s="8" t="s">
        <v>98</v>
      </c>
      <c r="D7" s="8" t="s">
        <v>60</v>
      </c>
      <c r="E7" s="13">
        <f>일위대가!F31</f>
        <v>1753</v>
      </c>
      <c r="F7" s="13">
        <f>일위대가!H31</f>
        <v>4845</v>
      </c>
      <c r="G7" s="13">
        <f>일위대가!J31</f>
        <v>0</v>
      </c>
      <c r="H7" s="13">
        <f t="shared" si="0"/>
        <v>6598</v>
      </c>
      <c r="I7" s="8" t="s">
        <v>99</v>
      </c>
      <c r="J7" s="8" t="s">
        <v>52</v>
      </c>
      <c r="K7" s="8" t="s">
        <v>52</v>
      </c>
      <c r="L7" s="8" t="s">
        <v>52</v>
      </c>
      <c r="M7" s="8" t="s">
        <v>447</v>
      </c>
      <c r="N7" s="2" t="s">
        <v>52</v>
      </c>
    </row>
    <row r="8" spans="1:14" ht="30" customHeight="1" x14ac:dyDescent="0.3">
      <c r="A8" s="8" t="s">
        <v>352</v>
      </c>
      <c r="B8" s="8" t="s">
        <v>349</v>
      </c>
      <c r="C8" s="8" t="s">
        <v>52</v>
      </c>
      <c r="D8" s="8" t="s">
        <v>350</v>
      </c>
      <c r="E8" s="13">
        <f>일위대가!F37</f>
        <v>310</v>
      </c>
      <c r="F8" s="13">
        <f>일위대가!H37</f>
        <v>10350</v>
      </c>
      <c r="G8" s="13">
        <f>일위대가!J37</f>
        <v>0</v>
      </c>
      <c r="H8" s="13">
        <f t="shared" si="0"/>
        <v>10660</v>
      </c>
      <c r="I8" s="8" t="s">
        <v>351</v>
      </c>
      <c r="J8" s="8" t="s">
        <v>52</v>
      </c>
      <c r="K8" s="8" t="s">
        <v>52</v>
      </c>
      <c r="L8" s="8" t="s">
        <v>52</v>
      </c>
      <c r="M8" s="8" t="s">
        <v>467</v>
      </c>
      <c r="N8" s="2" t="s">
        <v>52</v>
      </c>
    </row>
    <row r="9" spans="1:14" ht="30" customHeight="1" x14ac:dyDescent="0.3">
      <c r="A9" s="8" t="s">
        <v>356</v>
      </c>
      <c r="B9" s="8" t="s">
        <v>354</v>
      </c>
      <c r="C9" s="8" t="s">
        <v>52</v>
      </c>
      <c r="D9" s="8" t="s">
        <v>123</v>
      </c>
      <c r="E9" s="13">
        <f>일위대가!F43</f>
        <v>477</v>
      </c>
      <c r="F9" s="13">
        <f>일위대가!H43</f>
        <v>15924</v>
      </c>
      <c r="G9" s="13">
        <f>일위대가!J43</f>
        <v>0</v>
      </c>
      <c r="H9" s="13">
        <f t="shared" si="0"/>
        <v>16401</v>
      </c>
      <c r="I9" s="8" t="s">
        <v>355</v>
      </c>
      <c r="J9" s="8" t="s">
        <v>52</v>
      </c>
      <c r="K9" s="8" t="s">
        <v>52</v>
      </c>
      <c r="L9" s="8" t="s">
        <v>52</v>
      </c>
      <c r="M9" s="8" t="s">
        <v>467</v>
      </c>
      <c r="N9" s="2" t="s">
        <v>52</v>
      </c>
    </row>
    <row r="10" spans="1:14" ht="30" customHeight="1" x14ac:dyDescent="0.3">
      <c r="A10" s="8" t="s">
        <v>360</v>
      </c>
      <c r="B10" s="8" t="s">
        <v>358</v>
      </c>
      <c r="C10" s="8" t="s">
        <v>52</v>
      </c>
      <c r="D10" s="8" t="s">
        <v>123</v>
      </c>
      <c r="E10" s="13">
        <f>일위대가!F49</f>
        <v>477</v>
      </c>
      <c r="F10" s="13">
        <f>일위대가!H49</f>
        <v>15924</v>
      </c>
      <c r="G10" s="13">
        <f>일위대가!J49</f>
        <v>0</v>
      </c>
      <c r="H10" s="13">
        <f t="shared" si="0"/>
        <v>16401</v>
      </c>
      <c r="I10" s="8" t="s">
        <v>359</v>
      </c>
      <c r="J10" s="8" t="s">
        <v>52</v>
      </c>
      <c r="K10" s="8" t="s">
        <v>52</v>
      </c>
      <c r="L10" s="8" t="s">
        <v>52</v>
      </c>
      <c r="M10" s="8" t="s">
        <v>467</v>
      </c>
      <c r="N10" s="2" t="s">
        <v>52</v>
      </c>
    </row>
    <row r="11" spans="1:14" ht="30" customHeight="1" x14ac:dyDescent="0.3">
      <c r="A11" s="8" t="s">
        <v>364</v>
      </c>
      <c r="B11" s="8" t="s">
        <v>362</v>
      </c>
      <c r="C11" s="8" t="s">
        <v>52</v>
      </c>
      <c r="D11" s="8" t="s">
        <v>123</v>
      </c>
      <c r="E11" s="13">
        <f>일위대가!F55</f>
        <v>176</v>
      </c>
      <c r="F11" s="13">
        <f>일위대가!H55</f>
        <v>5890</v>
      </c>
      <c r="G11" s="13">
        <f>일위대가!J55</f>
        <v>0</v>
      </c>
      <c r="H11" s="13">
        <f t="shared" si="0"/>
        <v>6066</v>
      </c>
      <c r="I11" s="8" t="s">
        <v>363</v>
      </c>
      <c r="J11" s="8" t="s">
        <v>52</v>
      </c>
      <c r="K11" s="8" t="s">
        <v>52</v>
      </c>
      <c r="L11" s="8" t="s">
        <v>52</v>
      </c>
      <c r="M11" s="8" t="s">
        <v>488</v>
      </c>
      <c r="N11" s="2" t="s">
        <v>52</v>
      </c>
    </row>
    <row r="12" spans="1:14" ht="30" customHeight="1" x14ac:dyDescent="0.3">
      <c r="A12" s="8" t="s">
        <v>368</v>
      </c>
      <c r="B12" s="8" t="s">
        <v>366</v>
      </c>
      <c r="C12" s="8" t="s">
        <v>52</v>
      </c>
      <c r="D12" s="8" t="s">
        <v>123</v>
      </c>
      <c r="E12" s="13">
        <f>일위대가!F62</f>
        <v>525</v>
      </c>
      <c r="F12" s="13">
        <f>일위대가!H62</f>
        <v>17502</v>
      </c>
      <c r="G12" s="13">
        <f>일위대가!J62</f>
        <v>0</v>
      </c>
      <c r="H12" s="13">
        <f t="shared" si="0"/>
        <v>18027</v>
      </c>
      <c r="I12" s="8" t="s">
        <v>367</v>
      </c>
      <c r="J12" s="8" t="s">
        <v>52</v>
      </c>
      <c r="K12" s="8" t="s">
        <v>52</v>
      </c>
      <c r="L12" s="8" t="s">
        <v>52</v>
      </c>
      <c r="M12" s="8" t="s">
        <v>497</v>
      </c>
      <c r="N12" s="2" t="s">
        <v>52</v>
      </c>
    </row>
    <row r="13" spans="1:14" ht="30" customHeight="1" x14ac:dyDescent="0.3">
      <c r="A13" s="8" t="s">
        <v>372</v>
      </c>
      <c r="B13" s="8" t="s">
        <v>370</v>
      </c>
      <c r="C13" s="8" t="s">
        <v>52</v>
      </c>
      <c r="D13" s="8" t="s">
        <v>123</v>
      </c>
      <c r="E13" s="13">
        <f>일위대가!F69</f>
        <v>917</v>
      </c>
      <c r="F13" s="13">
        <f>일위대가!H69</f>
        <v>30584</v>
      </c>
      <c r="G13" s="13">
        <f>일위대가!J69</f>
        <v>0</v>
      </c>
      <c r="H13" s="13">
        <f t="shared" si="0"/>
        <v>31501</v>
      </c>
      <c r="I13" s="8" t="s">
        <v>371</v>
      </c>
      <c r="J13" s="8" t="s">
        <v>52</v>
      </c>
      <c r="K13" s="8" t="s">
        <v>52</v>
      </c>
      <c r="L13" s="8" t="s">
        <v>52</v>
      </c>
      <c r="M13" s="8" t="s">
        <v>505</v>
      </c>
      <c r="N13" s="2" t="s">
        <v>52</v>
      </c>
    </row>
    <row r="14" spans="1:14" ht="30" customHeight="1" x14ac:dyDescent="0.3">
      <c r="A14" s="8" t="s">
        <v>377</v>
      </c>
      <c r="B14" s="8" t="s">
        <v>374</v>
      </c>
      <c r="C14" s="8" t="s">
        <v>375</v>
      </c>
      <c r="D14" s="8" t="s">
        <v>123</v>
      </c>
      <c r="E14" s="13">
        <f>일위대가!F75</f>
        <v>716</v>
      </c>
      <c r="F14" s="13">
        <f>일위대가!H75</f>
        <v>23886</v>
      </c>
      <c r="G14" s="13">
        <f>일위대가!J75</f>
        <v>0</v>
      </c>
      <c r="H14" s="13">
        <f t="shared" si="0"/>
        <v>24602</v>
      </c>
      <c r="I14" s="8" t="s">
        <v>376</v>
      </c>
      <c r="J14" s="8" t="s">
        <v>52</v>
      </c>
      <c r="K14" s="8" t="s">
        <v>52</v>
      </c>
      <c r="L14" s="8" t="s">
        <v>52</v>
      </c>
      <c r="M14" s="8" t="s">
        <v>467</v>
      </c>
      <c r="N14" s="2" t="s">
        <v>52</v>
      </c>
    </row>
    <row r="15" spans="1:14" ht="30" customHeight="1" x14ac:dyDescent="0.3">
      <c r="A15" s="8" t="s">
        <v>381</v>
      </c>
      <c r="B15" s="8" t="s">
        <v>374</v>
      </c>
      <c r="C15" s="8" t="s">
        <v>379</v>
      </c>
      <c r="D15" s="8" t="s">
        <v>123</v>
      </c>
      <c r="E15" s="13">
        <f>일위대가!F81</f>
        <v>716</v>
      </c>
      <c r="F15" s="13">
        <f>일위대가!H81</f>
        <v>23886</v>
      </c>
      <c r="G15" s="13">
        <f>일위대가!J81</f>
        <v>0</v>
      </c>
      <c r="H15" s="13">
        <f t="shared" si="0"/>
        <v>24602</v>
      </c>
      <c r="I15" s="8" t="s">
        <v>380</v>
      </c>
      <c r="J15" s="8" t="s">
        <v>52</v>
      </c>
      <c r="K15" s="8" t="s">
        <v>52</v>
      </c>
      <c r="L15" s="8" t="s">
        <v>52</v>
      </c>
      <c r="M15" s="8" t="s">
        <v>467</v>
      </c>
      <c r="N15" s="2" t="s">
        <v>52</v>
      </c>
    </row>
    <row r="16" spans="1:14" ht="30" customHeight="1" x14ac:dyDescent="0.3">
      <c r="A16" s="8" t="s">
        <v>62</v>
      </c>
      <c r="B16" s="8" t="s">
        <v>58</v>
      </c>
      <c r="C16" s="8" t="s">
        <v>59</v>
      </c>
      <c r="D16" s="8" t="s">
        <v>60</v>
      </c>
      <c r="E16" s="13">
        <f>일위대가!F89</f>
        <v>2757</v>
      </c>
      <c r="F16" s="13">
        <f>일위대가!H89</f>
        <v>13270</v>
      </c>
      <c r="G16" s="13">
        <f>일위대가!J89</f>
        <v>0</v>
      </c>
      <c r="H16" s="13">
        <f t="shared" si="0"/>
        <v>16027</v>
      </c>
      <c r="I16" s="8" t="s">
        <v>61</v>
      </c>
      <c r="J16" s="8" t="s">
        <v>52</v>
      </c>
      <c r="K16" s="8" t="s">
        <v>52</v>
      </c>
      <c r="L16" s="8" t="s">
        <v>52</v>
      </c>
      <c r="M16" s="8" t="s">
        <v>526</v>
      </c>
      <c r="N16" s="2" t="s">
        <v>52</v>
      </c>
    </row>
    <row r="17" spans="1:14" ht="30" customHeight="1" x14ac:dyDescent="0.3">
      <c r="A17" s="8" t="s">
        <v>68</v>
      </c>
      <c r="B17" s="8" t="s">
        <v>58</v>
      </c>
      <c r="C17" s="8" t="s">
        <v>66</v>
      </c>
      <c r="D17" s="8" t="s">
        <v>60</v>
      </c>
      <c r="E17" s="13">
        <f>일위대가!F97</f>
        <v>3668</v>
      </c>
      <c r="F17" s="13">
        <f>일위대가!H97</f>
        <v>15924</v>
      </c>
      <c r="G17" s="13">
        <f>일위대가!J97</f>
        <v>0</v>
      </c>
      <c r="H17" s="13">
        <f t="shared" si="0"/>
        <v>19592</v>
      </c>
      <c r="I17" s="8" t="s">
        <v>67</v>
      </c>
      <c r="J17" s="8" t="s">
        <v>52</v>
      </c>
      <c r="K17" s="8" t="s">
        <v>52</v>
      </c>
      <c r="L17" s="8" t="s">
        <v>52</v>
      </c>
      <c r="M17" s="8" t="s">
        <v>526</v>
      </c>
      <c r="N17" s="2" t="s">
        <v>52</v>
      </c>
    </row>
    <row r="18" spans="1:14" ht="30" customHeight="1" x14ac:dyDescent="0.3">
      <c r="A18" s="8" t="s">
        <v>269</v>
      </c>
      <c r="B18" s="8" t="s">
        <v>58</v>
      </c>
      <c r="C18" s="8" t="s">
        <v>267</v>
      </c>
      <c r="D18" s="8" t="s">
        <v>60</v>
      </c>
      <c r="E18" s="13">
        <f>일위대가!F105</f>
        <v>4993</v>
      </c>
      <c r="F18" s="13">
        <f>일위대가!H105</f>
        <v>21232</v>
      </c>
      <c r="G18" s="13">
        <f>일위대가!J105</f>
        <v>0</v>
      </c>
      <c r="H18" s="13">
        <f t="shared" si="0"/>
        <v>26225</v>
      </c>
      <c r="I18" s="8" t="s">
        <v>268</v>
      </c>
      <c r="J18" s="8" t="s">
        <v>52</v>
      </c>
      <c r="K18" s="8" t="s">
        <v>52</v>
      </c>
      <c r="L18" s="8" t="s">
        <v>52</v>
      </c>
      <c r="M18" s="8" t="s">
        <v>526</v>
      </c>
      <c r="N18" s="2" t="s">
        <v>52</v>
      </c>
    </row>
    <row r="19" spans="1:14" ht="30" customHeight="1" x14ac:dyDescent="0.3">
      <c r="A19" s="8" t="s">
        <v>73</v>
      </c>
      <c r="B19" s="8" t="s">
        <v>70</v>
      </c>
      <c r="C19" s="8" t="s">
        <v>71</v>
      </c>
      <c r="D19" s="8" t="s">
        <v>60</v>
      </c>
      <c r="E19" s="13">
        <f>일위대가!F113</f>
        <v>1092</v>
      </c>
      <c r="F19" s="13">
        <f>일위대가!H113</f>
        <v>14013</v>
      </c>
      <c r="G19" s="13">
        <f>일위대가!J113</f>
        <v>0</v>
      </c>
      <c r="H19" s="13">
        <f t="shared" si="0"/>
        <v>15105</v>
      </c>
      <c r="I19" s="8" t="s">
        <v>72</v>
      </c>
      <c r="J19" s="8" t="s">
        <v>52</v>
      </c>
      <c r="K19" s="8" t="s">
        <v>52</v>
      </c>
      <c r="L19" s="8" t="s">
        <v>52</v>
      </c>
      <c r="M19" s="8" t="s">
        <v>526</v>
      </c>
      <c r="N19" s="2" t="s">
        <v>52</v>
      </c>
    </row>
    <row r="20" spans="1:14" ht="30" customHeight="1" x14ac:dyDescent="0.3">
      <c r="A20" s="8" t="s">
        <v>106</v>
      </c>
      <c r="B20" s="8" t="s">
        <v>102</v>
      </c>
      <c r="C20" s="8" t="s">
        <v>103</v>
      </c>
      <c r="D20" s="8" t="s">
        <v>104</v>
      </c>
      <c r="E20" s="13">
        <f>일위대가!F123</f>
        <v>4020</v>
      </c>
      <c r="F20" s="13">
        <f>일위대가!H123</f>
        <v>28663</v>
      </c>
      <c r="G20" s="13">
        <f>일위대가!J123</f>
        <v>0</v>
      </c>
      <c r="H20" s="13">
        <f t="shared" si="0"/>
        <v>32683</v>
      </c>
      <c r="I20" s="8" t="s">
        <v>105</v>
      </c>
      <c r="J20" s="8" t="s">
        <v>52</v>
      </c>
      <c r="K20" s="8" t="s">
        <v>52</v>
      </c>
      <c r="L20" s="8" t="s">
        <v>52</v>
      </c>
      <c r="M20" s="8" t="s">
        <v>551</v>
      </c>
      <c r="N20" s="2" t="s">
        <v>52</v>
      </c>
    </row>
    <row r="21" spans="1:14" ht="30" customHeight="1" x14ac:dyDescent="0.3">
      <c r="A21" s="8" t="s">
        <v>110</v>
      </c>
      <c r="B21" s="8" t="s">
        <v>102</v>
      </c>
      <c r="C21" s="8" t="s">
        <v>108</v>
      </c>
      <c r="D21" s="8" t="s">
        <v>104</v>
      </c>
      <c r="E21" s="13">
        <f>일위대가!F133</f>
        <v>4218</v>
      </c>
      <c r="F21" s="13">
        <f>일위대가!H133</f>
        <v>28663</v>
      </c>
      <c r="G21" s="13">
        <f>일위대가!J133</f>
        <v>0</v>
      </c>
      <c r="H21" s="13">
        <f t="shared" si="0"/>
        <v>32881</v>
      </c>
      <c r="I21" s="8" t="s">
        <v>109</v>
      </c>
      <c r="J21" s="8" t="s">
        <v>52</v>
      </c>
      <c r="K21" s="8" t="s">
        <v>52</v>
      </c>
      <c r="L21" s="8" t="s">
        <v>52</v>
      </c>
      <c r="M21" s="8" t="s">
        <v>551</v>
      </c>
      <c r="N21" s="2" t="s">
        <v>52</v>
      </c>
    </row>
    <row r="22" spans="1:14" ht="30" customHeight="1" x14ac:dyDescent="0.3">
      <c r="A22" s="8" t="s">
        <v>115</v>
      </c>
      <c r="B22" s="8" t="s">
        <v>112</v>
      </c>
      <c r="C22" s="8" t="s">
        <v>113</v>
      </c>
      <c r="D22" s="8" t="s">
        <v>104</v>
      </c>
      <c r="E22" s="13">
        <f>일위대가!F143</f>
        <v>1868</v>
      </c>
      <c r="F22" s="13">
        <f>일위대가!H143</f>
        <v>14331</v>
      </c>
      <c r="G22" s="13">
        <f>일위대가!J143</f>
        <v>0</v>
      </c>
      <c r="H22" s="13">
        <f t="shared" si="0"/>
        <v>16199</v>
      </c>
      <c r="I22" s="8" t="s">
        <v>114</v>
      </c>
      <c r="J22" s="8" t="s">
        <v>52</v>
      </c>
      <c r="K22" s="8" t="s">
        <v>52</v>
      </c>
      <c r="L22" s="8" t="s">
        <v>52</v>
      </c>
      <c r="M22" s="8" t="s">
        <v>551</v>
      </c>
      <c r="N22" s="2" t="s">
        <v>52</v>
      </c>
    </row>
    <row r="23" spans="1:14" ht="30" customHeight="1" x14ac:dyDescent="0.3">
      <c r="A23" s="8" t="s">
        <v>119</v>
      </c>
      <c r="B23" s="8" t="s">
        <v>112</v>
      </c>
      <c r="C23" s="8" t="s">
        <v>117</v>
      </c>
      <c r="D23" s="8" t="s">
        <v>104</v>
      </c>
      <c r="E23" s="13">
        <f>일위대가!F153</f>
        <v>1889</v>
      </c>
      <c r="F23" s="13">
        <f>일위대가!H153</f>
        <v>14331</v>
      </c>
      <c r="G23" s="13">
        <f>일위대가!J153</f>
        <v>0</v>
      </c>
      <c r="H23" s="13">
        <f t="shared" si="0"/>
        <v>16220</v>
      </c>
      <c r="I23" s="8" t="s">
        <v>118</v>
      </c>
      <c r="J23" s="8" t="s">
        <v>52</v>
      </c>
      <c r="K23" s="8" t="s">
        <v>52</v>
      </c>
      <c r="L23" s="8" t="s">
        <v>52</v>
      </c>
      <c r="M23" s="8" t="s">
        <v>551</v>
      </c>
      <c r="N23" s="2" t="s">
        <v>52</v>
      </c>
    </row>
    <row r="24" spans="1:14" ht="30" customHeight="1" x14ac:dyDescent="0.3">
      <c r="A24" s="8" t="s">
        <v>273</v>
      </c>
      <c r="B24" s="8" t="s">
        <v>112</v>
      </c>
      <c r="C24" s="8" t="s">
        <v>271</v>
      </c>
      <c r="D24" s="8" t="s">
        <v>104</v>
      </c>
      <c r="E24" s="13">
        <f>일위대가!F163</f>
        <v>1962</v>
      </c>
      <c r="F24" s="13">
        <f>일위대가!H163</f>
        <v>14331</v>
      </c>
      <c r="G24" s="13">
        <f>일위대가!J163</f>
        <v>0</v>
      </c>
      <c r="H24" s="13">
        <f t="shared" si="0"/>
        <v>16293</v>
      </c>
      <c r="I24" s="8" t="s">
        <v>272</v>
      </c>
      <c r="J24" s="8" t="s">
        <v>52</v>
      </c>
      <c r="K24" s="8" t="s">
        <v>52</v>
      </c>
      <c r="L24" s="8" t="s">
        <v>52</v>
      </c>
      <c r="M24" s="8" t="s">
        <v>551</v>
      </c>
      <c r="N24" s="2" t="s">
        <v>52</v>
      </c>
    </row>
    <row r="25" spans="1:14" ht="30" customHeight="1" x14ac:dyDescent="0.3">
      <c r="A25" s="8" t="s">
        <v>304</v>
      </c>
      <c r="B25" s="8" t="s">
        <v>302</v>
      </c>
      <c r="C25" s="8" t="s">
        <v>271</v>
      </c>
      <c r="D25" s="8" t="s">
        <v>104</v>
      </c>
      <c r="E25" s="13">
        <f>일위대가!F173</f>
        <v>1684</v>
      </c>
      <c r="F25" s="13">
        <f>일위대가!H173</f>
        <v>19109</v>
      </c>
      <c r="G25" s="13">
        <f>일위대가!J173</f>
        <v>0</v>
      </c>
      <c r="H25" s="13">
        <f t="shared" si="0"/>
        <v>20793</v>
      </c>
      <c r="I25" s="8" t="s">
        <v>303</v>
      </c>
      <c r="J25" s="8" t="s">
        <v>52</v>
      </c>
      <c r="K25" s="8" t="s">
        <v>52</v>
      </c>
      <c r="L25" s="8" t="s">
        <v>52</v>
      </c>
      <c r="M25" s="8" t="s">
        <v>551</v>
      </c>
      <c r="N25" s="2" t="s">
        <v>52</v>
      </c>
    </row>
    <row r="26" spans="1:14" ht="30" customHeight="1" x14ac:dyDescent="0.3">
      <c r="A26" s="8" t="s">
        <v>78</v>
      </c>
      <c r="B26" s="8" t="s">
        <v>75</v>
      </c>
      <c r="C26" s="8" t="s">
        <v>76</v>
      </c>
      <c r="D26" s="8" t="s">
        <v>60</v>
      </c>
      <c r="E26" s="13">
        <f>일위대가!F181</f>
        <v>370</v>
      </c>
      <c r="F26" s="13">
        <f>일위대가!H181</f>
        <v>2255</v>
      </c>
      <c r="G26" s="13">
        <f>일위대가!J181</f>
        <v>0</v>
      </c>
      <c r="H26" s="13">
        <f t="shared" si="0"/>
        <v>2625</v>
      </c>
      <c r="I26" s="8" t="s">
        <v>77</v>
      </c>
      <c r="J26" s="8" t="s">
        <v>52</v>
      </c>
      <c r="K26" s="8" t="s">
        <v>52</v>
      </c>
      <c r="L26" s="8" t="s">
        <v>52</v>
      </c>
      <c r="M26" s="8" t="s">
        <v>624</v>
      </c>
      <c r="N26" s="2" t="s">
        <v>52</v>
      </c>
    </row>
    <row r="27" spans="1:14" ht="30" customHeight="1" x14ac:dyDescent="0.3">
      <c r="A27" s="8" t="s">
        <v>82</v>
      </c>
      <c r="B27" s="8" t="s">
        <v>75</v>
      </c>
      <c r="C27" s="8" t="s">
        <v>80</v>
      </c>
      <c r="D27" s="8" t="s">
        <v>60</v>
      </c>
      <c r="E27" s="13">
        <f>일위대가!F189</f>
        <v>367</v>
      </c>
      <c r="F27" s="13">
        <f>일위대가!H189</f>
        <v>2176</v>
      </c>
      <c r="G27" s="13">
        <f>일위대가!J189</f>
        <v>0</v>
      </c>
      <c r="H27" s="13">
        <f t="shared" si="0"/>
        <v>2543</v>
      </c>
      <c r="I27" s="8" t="s">
        <v>81</v>
      </c>
      <c r="J27" s="8" t="s">
        <v>52</v>
      </c>
      <c r="K27" s="8" t="s">
        <v>52</v>
      </c>
      <c r="L27" s="8" t="s">
        <v>52</v>
      </c>
      <c r="M27" s="8" t="s">
        <v>624</v>
      </c>
      <c r="N27" s="2" t="s">
        <v>52</v>
      </c>
    </row>
    <row r="28" spans="1:14" ht="30" customHeight="1" x14ac:dyDescent="0.3">
      <c r="A28" s="8" t="s">
        <v>86</v>
      </c>
      <c r="B28" s="8" t="s">
        <v>75</v>
      </c>
      <c r="C28" s="8" t="s">
        <v>84</v>
      </c>
      <c r="D28" s="8" t="s">
        <v>60</v>
      </c>
      <c r="E28" s="13">
        <f>일위대가!F197</f>
        <v>521</v>
      </c>
      <c r="F28" s="13">
        <f>일위대가!H197</f>
        <v>2388</v>
      </c>
      <c r="G28" s="13">
        <f>일위대가!J197</f>
        <v>0</v>
      </c>
      <c r="H28" s="13">
        <f t="shared" si="0"/>
        <v>2909</v>
      </c>
      <c r="I28" s="8" t="s">
        <v>85</v>
      </c>
      <c r="J28" s="8" t="s">
        <v>52</v>
      </c>
      <c r="K28" s="8" t="s">
        <v>52</v>
      </c>
      <c r="L28" s="8" t="s">
        <v>52</v>
      </c>
      <c r="M28" s="8" t="s">
        <v>624</v>
      </c>
      <c r="N28" s="2" t="s">
        <v>52</v>
      </c>
    </row>
    <row r="29" spans="1:14" ht="30" customHeight="1" x14ac:dyDescent="0.3">
      <c r="A29" s="8" t="s">
        <v>90</v>
      </c>
      <c r="B29" s="8" t="s">
        <v>75</v>
      </c>
      <c r="C29" s="8" t="s">
        <v>88</v>
      </c>
      <c r="D29" s="8" t="s">
        <v>60</v>
      </c>
      <c r="E29" s="13">
        <f>일위대가!F205</f>
        <v>515</v>
      </c>
      <c r="F29" s="13">
        <f>일위대가!H205</f>
        <v>2176</v>
      </c>
      <c r="G29" s="13">
        <f>일위대가!J205</f>
        <v>0</v>
      </c>
      <c r="H29" s="13">
        <f t="shared" si="0"/>
        <v>2691</v>
      </c>
      <c r="I29" s="8" t="s">
        <v>89</v>
      </c>
      <c r="J29" s="8" t="s">
        <v>52</v>
      </c>
      <c r="K29" s="8" t="s">
        <v>52</v>
      </c>
      <c r="L29" s="8" t="s">
        <v>52</v>
      </c>
      <c r="M29" s="8" t="s">
        <v>624</v>
      </c>
      <c r="N29" s="2" t="s">
        <v>52</v>
      </c>
    </row>
    <row r="30" spans="1:14" ht="30" customHeight="1" x14ac:dyDescent="0.3">
      <c r="A30" s="8" t="s">
        <v>294</v>
      </c>
      <c r="B30" s="8" t="s">
        <v>291</v>
      </c>
      <c r="C30" s="8" t="s">
        <v>292</v>
      </c>
      <c r="D30" s="8" t="s">
        <v>60</v>
      </c>
      <c r="E30" s="13">
        <f>일위대가!F213</f>
        <v>1075</v>
      </c>
      <c r="F30" s="13">
        <f>일위대가!H213</f>
        <v>2388</v>
      </c>
      <c r="G30" s="13">
        <f>일위대가!J213</f>
        <v>0</v>
      </c>
      <c r="H30" s="13">
        <f t="shared" si="0"/>
        <v>3463</v>
      </c>
      <c r="I30" s="8" t="s">
        <v>293</v>
      </c>
      <c r="J30" s="8" t="s">
        <v>52</v>
      </c>
      <c r="K30" s="8" t="s">
        <v>52</v>
      </c>
      <c r="L30" s="8" t="s">
        <v>52</v>
      </c>
      <c r="M30" s="8" t="s">
        <v>649</v>
      </c>
      <c r="N30" s="2" t="s">
        <v>52</v>
      </c>
    </row>
    <row r="31" spans="1:14" ht="30" customHeight="1" x14ac:dyDescent="0.3">
      <c r="A31" s="8" t="s">
        <v>299</v>
      </c>
      <c r="B31" s="8" t="s">
        <v>296</v>
      </c>
      <c r="C31" s="8" t="s">
        <v>297</v>
      </c>
      <c r="D31" s="8" t="s">
        <v>60</v>
      </c>
      <c r="E31" s="13">
        <f>일위대가!F221</f>
        <v>2763</v>
      </c>
      <c r="F31" s="13">
        <f>일위대가!H221</f>
        <v>5191</v>
      </c>
      <c r="G31" s="13">
        <f>일위대가!J221</f>
        <v>0</v>
      </c>
      <c r="H31" s="13">
        <f t="shared" si="0"/>
        <v>7954</v>
      </c>
      <c r="I31" s="8" t="s">
        <v>298</v>
      </c>
      <c r="J31" s="8" t="s">
        <v>52</v>
      </c>
      <c r="K31" s="8" t="s">
        <v>52</v>
      </c>
      <c r="L31" s="8" t="s">
        <v>52</v>
      </c>
      <c r="M31" s="8" t="s">
        <v>447</v>
      </c>
      <c r="N31" s="2" t="s">
        <v>52</v>
      </c>
    </row>
    <row r="32" spans="1:14" ht="30" customHeight="1" x14ac:dyDescent="0.3">
      <c r="A32" s="8" t="s">
        <v>125</v>
      </c>
      <c r="B32" s="8" t="s">
        <v>121</v>
      </c>
      <c r="C32" s="8" t="s">
        <v>122</v>
      </c>
      <c r="D32" s="8" t="s">
        <v>123</v>
      </c>
      <c r="E32" s="13">
        <f>일위대가!F227</f>
        <v>1763</v>
      </c>
      <c r="F32" s="13">
        <f>일위대가!H227</f>
        <v>38218</v>
      </c>
      <c r="G32" s="13">
        <f>일위대가!J227</f>
        <v>0</v>
      </c>
      <c r="H32" s="13">
        <f t="shared" si="0"/>
        <v>39981</v>
      </c>
      <c r="I32" s="8" t="s">
        <v>124</v>
      </c>
      <c r="J32" s="8" t="s">
        <v>52</v>
      </c>
      <c r="K32" s="8" t="s">
        <v>52</v>
      </c>
      <c r="L32" s="8" t="s">
        <v>52</v>
      </c>
      <c r="M32" s="8" t="s">
        <v>663</v>
      </c>
      <c r="N32" s="2" t="s">
        <v>52</v>
      </c>
    </row>
    <row r="33" spans="1:14" ht="30" customHeight="1" x14ac:dyDescent="0.3">
      <c r="A33" s="8" t="s">
        <v>129</v>
      </c>
      <c r="B33" s="8" t="s">
        <v>121</v>
      </c>
      <c r="C33" s="8" t="s">
        <v>127</v>
      </c>
      <c r="D33" s="8" t="s">
        <v>123</v>
      </c>
      <c r="E33" s="13">
        <f>일위대가!F233</f>
        <v>1877</v>
      </c>
      <c r="F33" s="13">
        <f>일위대가!H233</f>
        <v>38218</v>
      </c>
      <c r="G33" s="13">
        <f>일위대가!J233</f>
        <v>0</v>
      </c>
      <c r="H33" s="13">
        <f t="shared" si="0"/>
        <v>40095</v>
      </c>
      <c r="I33" s="8" t="s">
        <v>128</v>
      </c>
      <c r="J33" s="8" t="s">
        <v>52</v>
      </c>
      <c r="K33" s="8" t="s">
        <v>52</v>
      </c>
      <c r="L33" s="8" t="s">
        <v>52</v>
      </c>
      <c r="M33" s="8" t="s">
        <v>663</v>
      </c>
      <c r="N33" s="2" t="s">
        <v>52</v>
      </c>
    </row>
    <row r="34" spans="1:14" ht="30" customHeight="1" x14ac:dyDescent="0.3">
      <c r="A34" s="8" t="s">
        <v>134</v>
      </c>
      <c r="B34" s="8" t="s">
        <v>131</v>
      </c>
      <c r="C34" s="8" t="s">
        <v>132</v>
      </c>
      <c r="D34" s="8" t="s">
        <v>123</v>
      </c>
      <c r="E34" s="13">
        <f>일위대가!F239</f>
        <v>2403</v>
      </c>
      <c r="F34" s="13">
        <f>일위대가!H239</f>
        <v>53081</v>
      </c>
      <c r="G34" s="13">
        <f>일위대가!J239</f>
        <v>0</v>
      </c>
      <c r="H34" s="13">
        <f t="shared" si="0"/>
        <v>55484</v>
      </c>
      <c r="I34" s="8" t="s">
        <v>133</v>
      </c>
      <c r="J34" s="8" t="s">
        <v>52</v>
      </c>
      <c r="K34" s="8" t="s">
        <v>52</v>
      </c>
      <c r="L34" s="8" t="s">
        <v>52</v>
      </c>
      <c r="M34" s="8" t="s">
        <v>663</v>
      </c>
      <c r="N34" s="2" t="s">
        <v>52</v>
      </c>
    </row>
    <row r="35" spans="1:14" ht="30" customHeight="1" x14ac:dyDescent="0.3">
      <c r="A35" s="8" t="s">
        <v>308</v>
      </c>
      <c r="B35" s="8" t="s">
        <v>306</v>
      </c>
      <c r="C35" s="8" t="s">
        <v>132</v>
      </c>
      <c r="D35" s="8" t="s">
        <v>123</v>
      </c>
      <c r="E35" s="13">
        <f>일위대가!F245</f>
        <v>2721</v>
      </c>
      <c r="F35" s="13">
        <f>일위대가!H245</f>
        <v>63697</v>
      </c>
      <c r="G35" s="13">
        <f>일위대가!J245</f>
        <v>0</v>
      </c>
      <c r="H35" s="13">
        <f t="shared" si="0"/>
        <v>66418</v>
      </c>
      <c r="I35" s="8" t="s">
        <v>307</v>
      </c>
      <c r="J35" s="8" t="s">
        <v>52</v>
      </c>
      <c r="K35" s="8" t="s">
        <v>52</v>
      </c>
      <c r="L35" s="8" t="s">
        <v>52</v>
      </c>
      <c r="M35" s="8" t="s">
        <v>663</v>
      </c>
      <c r="N35" s="2" t="s">
        <v>52</v>
      </c>
    </row>
    <row r="36" spans="1:14" ht="30" customHeight="1" x14ac:dyDescent="0.3">
      <c r="A36" s="8" t="s">
        <v>192</v>
      </c>
      <c r="B36" s="8" t="s">
        <v>189</v>
      </c>
      <c r="C36" s="8" t="s">
        <v>190</v>
      </c>
      <c r="D36" s="8" t="s">
        <v>60</v>
      </c>
      <c r="E36" s="13">
        <f>일위대가!F253</f>
        <v>646</v>
      </c>
      <c r="F36" s="13">
        <f>일위대가!H253</f>
        <v>13463</v>
      </c>
      <c r="G36" s="13">
        <f>일위대가!J253</f>
        <v>0</v>
      </c>
      <c r="H36" s="13">
        <f t="shared" ref="H36:H56" si="1">E36+F36+G36</f>
        <v>14109</v>
      </c>
      <c r="I36" s="8" t="s">
        <v>191</v>
      </c>
      <c r="J36" s="8" t="s">
        <v>52</v>
      </c>
      <c r="K36" s="8" t="s">
        <v>52</v>
      </c>
      <c r="L36" s="8" t="s">
        <v>52</v>
      </c>
      <c r="M36" s="8" t="s">
        <v>551</v>
      </c>
      <c r="N36" s="2" t="s">
        <v>52</v>
      </c>
    </row>
    <row r="37" spans="1:14" ht="30" customHeight="1" x14ac:dyDescent="0.3">
      <c r="A37" s="8" t="s">
        <v>140</v>
      </c>
      <c r="B37" s="8" t="s">
        <v>136</v>
      </c>
      <c r="C37" s="8" t="s">
        <v>137</v>
      </c>
      <c r="D37" s="8" t="s">
        <v>138</v>
      </c>
      <c r="E37" s="13">
        <f>일위대가!F263</f>
        <v>16972</v>
      </c>
      <c r="F37" s="13">
        <f>일위대가!H263</f>
        <v>225595</v>
      </c>
      <c r="G37" s="13">
        <f>일위대가!J263</f>
        <v>0</v>
      </c>
      <c r="H37" s="13">
        <f t="shared" si="1"/>
        <v>242567</v>
      </c>
      <c r="I37" s="8" t="s">
        <v>139</v>
      </c>
      <c r="J37" s="8" t="s">
        <v>52</v>
      </c>
      <c r="K37" s="8" t="s">
        <v>52</v>
      </c>
      <c r="L37" s="8" t="s">
        <v>52</v>
      </c>
      <c r="M37" s="8" t="s">
        <v>693</v>
      </c>
      <c r="N37" s="2" t="s">
        <v>52</v>
      </c>
    </row>
    <row r="38" spans="1:14" ht="30" customHeight="1" x14ac:dyDescent="0.3">
      <c r="A38" s="8" t="s">
        <v>144</v>
      </c>
      <c r="B38" s="8" t="s">
        <v>136</v>
      </c>
      <c r="C38" s="8" t="s">
        <v>142</v>
      </c>
      <c r="D38" s="8" t="s">
        <v>138</v>
      </c>
      <c r="E38" s="13">
        <f>일위대가!F272</f>
        <v>55850</v>
      </c>
      <c r="F38" s="13">
        <f>일위대가!H272</f>
        <v>347681</v>
      </c>
      <c r="G38" s="13">
        <f>일위대가!J272</f>
        <v>0</v>
      </c>
      <c r="H38" s="13">
        <f t="shared" si="1"/>
        <v>403531</v>
      </c>
      <c r="I38" s="8" t="s">
        <v>143</v>
      </c>
      <c r="J38" s="8" t="s">
        <v>52</v>
      </c>
      <c r="K38" s="8" t="s">
        <v>52</v>
      </c>
      <c r="L38" s="8" t="s">
        <v>52</v>
      </c>
      <c r="M38" s="8" t="s">
        <v>693</v>
      </c>
      <c r="N38" s="2" t="s">
        <v>52</v>
      </c>
    </row>
    <row r="39" spans="1:14" ht="30" customHeight="1" x14ac:dyDescent="0.3">
      <c r="A39" s="8" t="s">
        <v>312</v>
      </c>
      <c r="B39" s="8" t="s">
        <v>310</v>
      </c>
      <c r="C39" s="8" t="s">
        <v>52</v>
      </c>
      <c r="D39" s="8" t="s">
        <v>138</v>
      </c>
      <c r="E39" s="13">
        <f>일위대가!F278</f>
        <v>215255</v>
      </c>
      <c r="F39" s="13">
        <f>일위대가!H278</f>
        <v>175167</v>
      </c>
      <c r="G39" s="13">
        <f>일위대가!J278</f>
        <v>0</v>
      </c>
      <c r="H39" s="13">
        <f t="shared" si="1"/>
        <v>390422</v>
      </c>
      <c r="I39" s="8" t="s">
        <v>311</v>
      </c>
      <c r="J39" s="8" t="s">
        <v>52</v>
      </c>
      <c r="K39" s="8" t="s">
        <v>52</v>
      </c>
      <c r="L39" s="8" t="s">
        <v>52</v>
      </c>
      <c r="M39" s="8" t="s">
        <v>724</v>
      </c>
      <c r="N39" s="2" t="s">
        <v>52</v>
      </c>
    </row>
    <row r="40" spans="1:14" ht="30" customHeight="1" x14ac:dyDescent="0.3">
      <c r="A40" s="8" t="s">
        <v>149</v>
      </c>
      <c r="B40" s="8" t="s">
        <v>146</v>
      </c>
      <c r="C40" s="8" t="s">
        <v>147</v>
      </c>
      <c r="D40" s="8" t="s">
        <v>123</v>
      </c>
      <c r="E40" s="13">
        <f>일위대가!F284</f>
        <v>5048</v>
      </c>
      <c r="F40" s="13">
        <f>일위대가!H284</f>
        <v>34502</v>
      </c>
      <c r="G40" s="13">
        <f>일위대가!J284</f>
        <v>0</v>
      </c>
      <c r="H40" s="13">
        <f t="shared" si="1"/>
        <v>39550</v>
      </c>
      <c r="I40" s="8" t="s">
        <v>148</v>
      </c>
      <c r="J40" s="8" t="s">
        <v>52</v>
      </c>
      <c r="K40" s="8" t="s">
        <v>52</v>
      </c>
      <c r="L40" s="8" t="s">
        <v>52</v>
      </c>
      <c r="M40" s="8" t="s">
        <v>693</v>
      </c>
      <c r="N40" s="2" t="s">
        <v>52</v>
      </c>
    </row>
    <row r="41" spans="1:14" ht="30" customHeight="1" x14ac:dyDescent="0.3">
      <c r="A41" s="8" t="s">
        <v>153</v>
      </c>
      <c r="B41" s="8" t="s">
        <v>146</v>
      </c>
      <c r="C41" s="8" t="s">
        <v>151</v>
      </c>
      <c r="D41" s="8" t="s">
        <v>123</v>
      </c>
      <c r="E41" s="13">
        <f>일위대가!F290</f>
        <v>13674</v>
      </c>
      <c r="F41" s="13">
        <f>일위대가!H290</f>
        <v>34502</v>
      </c>
      <c r="G41" s="13">
        <f>일위대가!J290</f>
        <v>0</v>
      </c>
      <c r="H41" s="13">
        <f t="shared" si="1"/>
        <v>48176</v>
      </c>
      <c r="I41" s="8" t="s">
        <v>152</v>
      </c>
      <c r="J41" s="8" t="s">
        <v>52</v>
      </c>
      <c r="K41" s="8" t="s">
        <v>52</v>
      </c>
      <c r="L41" s="8" t="s">
        <v>52</v>
      </c>
      <c r="M41" s="8" t="s">
        <v>693</v>
      </c>
      <c r="N41" s="2" t="s">
        <v>52</v>
      </c>
    </row>
    <row r="42" spans="1:14" ht="30" customHeight="1" x14ac:dyDescent="0.3">
      <c r="A42" s="8" t="s">
        <v>157</v>
      </c>
      <c r="B42" s="8" t="s">
        <v>146</v>
      </c>
      <c r="C42" s="8" t="s">
        <v>155</v>
      </c>
      <c r="D42" s="8" t="s">
        <v>123</v>
      </c>
      <c r="E42" s="13">
        <f>일위대가!F296</f>
        <v>119469</v>
      </c>
      <c r="F42" s="13">
        <f>일위대가!H296</f>
        <v>34502</v>
      </c>
      <c r="G42" s="13">
        <f>일위대가!J296</f>
        <v>0</v>
      </c>
      <c r="H42" s="13">
        <f t="shared" si="1"/>
        <v>153971</v>
      </c>
      <c r="I42" s="8" t="s">
        <v>156</v>
      </c>
      <c r="J42" s="8" t="s">
        <v>52</v>
      </c>
      <c r="K42" s="8" t="s">
        <v>52</v>
      </c>
      <c r="L42" s="8" t="s">
        <v>52</v>
      </c>
      <c r="M42" s="8" t="s">
        <v>693</v>
      </c>
      <c r="N42" s="2" t="s">
        <v>52</v>
      </c>
    </row>
    <row r="43" spans="1:14" ht="30" customHeight="1" x14ac:dyDescent="0.3">
      <c r="A43" s="8" t="s">
        <v>317</v>
      </c>
      <c r="B43" s="8" t="s">
        <v>314</v>
      </c>
      <c r="C43" s="8" t="s">
        <v>315</v>
      </c>
      <c r="D43" s="8" t="s">
        <v>166</v>
      </c>
      <c r="E43" s="13">
        <f>일위대가!F302</f>
        <v>31035</v>
      </c>
      <c r="F43" s="13">
        <f>일위대가!H302</f>
        <v>34502</v>
      </c>
      <c r="G43" s="13">
        <f>일위대가!J302</f>
        <v>0</v>
      </c>
      <c r="H43" s="13">
        <f t="shared" si="1"/>
        <v>65537</v>
      </c>
      <c r="I43" s="8" t="s">
        <v>316</v>
      </c>
      <c r="J43" s="8" t="s">
        <v>52</v>
      </c>
      <c r="K43" s="8" t="s">
        <v>52</v>
      </c>
      <c r="L43" s="8" t="s">
        <v>52</v>
      </c>
      <c r="M43" s="8" t="s">
        <v>693</v>
      </c>
      <c r="N43" s="2" t="s">
        <v>52</v>
      </c>
    </row>
    <row r="44" spans="1:14" ht="30" customHeight="1" x14ac:dyDescent="0.3">
      <c r="A44" s="8" t="s">
        <v>244</v>
      </c>
      <c r="B44" s="8" t="s">
        <v>241</v>
      </c>
      <c r="C44" s="8" t="s">
        <v>242</v>
      </c>
      <c r="D44" s="8" t="s">
        <v>123</v>
      </c>
      <c r="E44" s="13">
        <f>일위대가!F308</f>
        <v>50113</v>
      </c>
      <c r="F44" s="13">
        <f>일위대가!H308</f>
        <v>53081</v>
      </c>
      <c r="G44" s="13">
        <f>일위대가!J308</f>
        <v>0</v>
      </c>
      <c r="H44" s="13">
        <f t="shared" si="1"/>
        <v>103194</v>
      </c>
      <c r="I44" s="8" t="s">
        <v>243</v>
      </c>
      <c r="J44" s="8" t="s">
        <v>52</v>
      </c>
      <c r="K44" s="8" t="s">
        <v>52</v>
      </c>
      <c r="L44" s="8" t="s">
        <v>52</v>
      </c>
      <c r="M44" s="8" t="s">
        <v>693</v>
      </c>
      <c r="N44" s="2" t="s">
        <v>52</v>
      </c>
    </row>
    <row r="45" spans="1:14" ht="30" customHeight="1" x14ac:dyDescent="0.3">
      <c r="A45" s="8" t="s">
        <v>248</v>
      </c>
      <c r="B45" s="8" t="s">
        <v>241</v>
      </c>
      <c r="C45" s="8" t="s">
        <v>246</v>
      </c>
      <c r="D45" s="8" t="s">
        <v>123</v>
      </c>
      <c r="E45" s="13">
        <f>일위대가!F314</f>
        <v>65054</v>
      </c>
      <c r="F45" s="13">
        <f>일위대가!H314</f>
        <v>53081</v>
      </c>
      <c r="G45" s="13">
        <f>일위대가!J314</f>
        <v>0</v>
      </c>
      <c r="H45" s="13">
        <f t="shared" si="1"/>
        <v>118135</v>
      </c>
      <c r="I45" s="8" t="s">
        <v>247</v>
      </c>
      <c r="J45" s="8" t="s">
        <v>52</v>
      </c>
      <c r="K45" s="8" t="s">
        <v>52</v>
      </c>
      <c r="L45" s="8" t="s">
        <v>52</v>
      </c>
      <c r="M45" s="8" t="s">
        <v>693</v>
      </c>
      <c r="N45" s="2" t="s">
        <v>52</v>
      </c>
    </row>
    <row r="46" spans="1:14" ht="30" customHeight="1" x14ac:dyDescent="0.3">
      <c r="A46" s="8" t="s">
        <v>253</v>
      </c>
      <c r="B46" s="8" t="s">
        <v>250</v>
      </c>
      <c r="C46" s="8" t="s">
        <v>251</v>
      </c>
      <c r="D46" s="8" t="s">
        <v>123</v>
      </c>
      <c r="E46" s="13">
        <f>일위대가!F320</f>
        <v>101592</v>
      </c>
      <c r="F46" s="13">
        <f>일위대가!H320</f>
        <v>53081</v>
      </c>
      <c r="G46" s="13">
        <f>일위대가!J320</f>
        <v>0</v>
      </c>
      <c r="H46" s="13">
        <f t="shared" si="1"/>
        <v>154673</v>
      </c>
      <c r="I46" s="8" t="s">
        <v>252</v>
      </c>
      <c r="J46" s="8" t="s">
        <v>52</v>
      </c>
      <c r="K46" s="8" t="s">
        <v>52</v>
      </c>
      <c r="L46" s="8" t="s">
        <v>52</v>
      </c>
      <c r="M46" s="8" t="s">
        <v>693</v>
      </c>
      <c r="N46" s="2" t="s">
        <v>52</v>
      </c>
    </row>
    <row r="47" spans="1:14" ht="30" customHeight="1" x14ac:dyDescent="0.3">
      <c r="A47" s="8" t="s">
        <v>322</v>
      </c>
      <c r="B47" s="8" t="s">
        <v>319</v>
      </c>
      <c r="C47" s="8" t="s">
        <v>320</v>
      </c>
      <c r="D47" s="8" t="s">
        <v>123</v>
      </c>
      <c r="E47" s="13">
        <f>일위대가!F326</f>
        <v>161194</v>
      </c>
      <c r="F47" s="13">
        <f>일위대가!H326</f>
        <v>39810</v>
      </c>
      <c r="G47" s="13">
        <f>일위대가!J326</f>
        <v>0</v>
      </c>
      <c r="H47" s="13">
        <f t="shared" si="1"/>
        <v>201004</v>
      </c>
      <c r="I47" s="8" t="s">
        <v>321</v>
      </c>
      <c r="J47" s="8" t="s">
        <v>52</v>
      </c>
      <c r="K47" s="8" t="s">
        <v>52</v>
      </c>
      <c r="L47" s="8" t="s">
        <v>52</v>
      </c>
      <c r="M47" s="8" t="s">
        <v>693</v>
      </c>
      <c r="N47" s="2" t="s">
        <v>52</v>
      </c>
    </row>
    <row r="48" spans="1:14" ht="30" customHeight="1" x14ac:dyDescent="0.3">
      <c r="A48" s="8" t="s">
        <v>327</v>
      </c>
      <c r="B48" s="8" t="s">
        <v>324</v>
      </c>
      <c r="C48" s="8" t="s">
        <v>325</v>
      </c>
      <c r="D48" s="8" t="s">
        <v>123</v>
      </c>
      <c r="E48" s="13">
        <f>일위대가!F332</f>
        <v>152388</v>
      </c>
      <c r="F48" s="13">
        <f>일위대가!H332</f>
        <v>79621</v>
      </c>
      <c r="G48" s="13">
        <f>일위대가!J332</f>
        <v>0</v>
      </c>
      <c r="H48" s="13">
        <f t="shared" si="1"/>
        <v>232009</v>
      </c>
      <c r="I48" s="8" t="s">
        <v>326</v>
      </c>
      <c r="J48" s="8" t="s">
        <v>52</v>
      </c>
      <c r="K48" s="8" t="s">
        <v>52</v>
      </c>
      <c r="L48" s="8" t="s">
        <v>52</v>
      </c>
      <c r="M48" s="8" t="s">
        <v>693</v>
      </c>
      <c r="N48" s="2" t="s">
        <v>52</v>
      </c>
    </row>
    <row r="49" spans="1:14" ht="30" customHeight="1" x14ac:dyDescent="0.3">
      <c r="A49" s="8" t="s">
        <v>332</v>
      </c>
      <c r="B49" s="8" t="s">
        <v>329</v>
      </c>
      <c r="C49" s="8" t="s">
        <v>330</v>
      </c>
      <c r="D49" s="8" t="s">
        <v>60</v>
      </c>
      <c r="E49" s="13">
        <f>일위대가!F339</f>
        <v>3045</v>
      </c>
      <c r="F49" s="13">
        <f>일위대가!H339</f>
        <v>1520</v>
      </c>
      <c r="G49" s="13">
        <f>일위대가!J339</f>
        <v>0</v>
      </c>
      <c r="H49" s="13">
        <f t="shared" si="1"/>
        <v>4565</v>
      </c>
      <c r="I49" s="8" t="s">
        <v>331</v>
      </c>
      <c r="J49" s="8" t="s">
        <v>52</v>
      </c>
      <c r="K49" s="8" t="s">
        <v>52</v>
      </c>
      <c r="L49" s="8" t="s">
        <v>52</v>
      </c>
      <c r="M49" s="8" t="s">
        <v>777</v>
      </c>
      <c r="N49" s="2" t="s">
        <v>52</v>
      </c>
    </row>
    <row r="50" spans="1:14" ht="30" customHeight="1" x14ac:dyDescent="0.3">
      <c r="A50" s="8" t="s">
        <v>162</v>
      </c>
      <c r="B50" s="8" t="s">
        <v>159</v>
      </c>
      <c r="C50" s="8" t="s">
        <v>160</v>
      </c>
      <c r="D50" s="8" t="s">
        <v>104</v>
      </c>
      <c r="E50" s="13">
        <f>일위대가!F345</f>
        <v>30328</v>
      </c>
      <c r="F50" s="13">
        <f>일위대가!H345</f>
        <v>53081</v>
      </c>
      <c r="G50" s="13">
        <f>일위대가!J345</f>
        <v>0</v>
      </c>
      <c r="H50" s="13">
        <f t="shared" si="1"/>
        <v>83409</v>
      </c>
      <c r="I50" s="8" t="s">
        <v>161</v>
      </c>
      <c r="J50" s="8" t="s">
        <v>52</v>
      </c>
      <c r="K50" s="8" t="s">
        <v>52</v>
      </c>
      <c r="L50" s="8" t="s">
        <v>52</v>
      </c>
      <c r="M50" s="8" t="s">
        <v>693</v>
      </c>
      <c r="N50" s="2" t="s">
        <v>52</v>
      </c>
    </row>
    <row r="51" spans="1:14" ht="30" customHeight="1" x14ac:dyDescent="0.3">
      <c r="A51" s="8" t="s">
        <v>168</v>
      </c>
      <c r="B51" s="8" t="s">
        <v>164</v>
      </c>
      <c r="C51" s="8" t="s">
        <v>165</v>
      </c>
      <c r="D51" s="8" t="s">
        <v>166</v>
      </c>
      <c r="E51" s="13">
        <f>일위대가!F351</f>
        <v>337201</v>
      </c>
      <c r="F51" s="13">
        <f>일위대가!H351</f>
        <v>445882</v>
      </c>
      <c r="G51" s="13">
        <f>일위대가!J351</f>
        <v>0</v>
      </c>
      <c r="H51" s="13">
        <f t="shared" si="1"/>
        <v>783083</v>
      </c>
      <c r="I51" s="8" t="s">
        <v>167</v>
      </c>
      <c r="J51" s="8" t="s">
        <v>52</v>
      </c>
      <c r="K51" s="8" t="s">
        <v>52</v>
      </c>
      <c r="L51" s="8" t="s">
        <v>52</v>
      </c>
      <c r="M51" s="8" t="s">
        <v>693</v>
      </c>
      <c r="N51" s="2" t="s">
        <v>52</v>
      </c>
    </row>
    <row r="52" spans="1:14" ht="30" customHeight="1" x14ac:dyDescent="0.3">
      <c r="A52" s="8" t="s">
        <v>178</v>
      </c>
      <c r="B52" s="8" t="s">
        <v>175</v>
      </c>
      <c r="C52" s="8" t="s">
        <v>176</v>
      </c>
      <c r="D52" s="8" t="s">
        <v>123</v>
      </c>
      <c r="E52" s="13">
        <f>일위대가!F357</f>
        <v>16623</v>
      </c>
      <c r="F52" s="13">
        <f>일위대가!H357</f>
        <v>175167</v>
      </c>
      <c r="G52" s="13">
        <f>일위대가!J357</f>
        <v>0</v>
      </c>
      <c r="H52" s="13">
        <f t="shared" si="1"/>
        <v>191790</v>
      </c>
      <c r="I52" s="8" t="s">
        <v>177</v>
      </c>
      <c r="J52" s="8" t="s">
        <v>52</v>
      </c>
      <c r="K52" s="8" t="s">
        <v>52</v>
      </c>
      <c r="L52" s="8" t="s">
        <v>52</v>
      </c>
      <c r="M52" s="8" t="s">
        <v>693</v>
      </c>
      <c r="N52" s="2" t="s">
        <v>52</v>
      </c>
    </row>
    <row r="53" spans="1:14" ht="30" customHeight="1" x14ac:dyDescent="0.3">
      <c r="A53" s="8" t="s">
        <v>173</v>
      </c>
      <c r="B53" s="8" t="s">
        <v>170</v>
      </c>
      <c r="C53" s="8" t="s">
        <v>171</v>
      </c>
      <c r="D53" s="8" t="s">
        <v>166</v>
      </c>
      <c r="E53" s="13">
        <f>일위대가!F363</f>
        <v>776312</v>
      </c>
      <c r="F53" s="13">
        <f>일위대가!H363</f>
        <v>25877085</v>
      </c>
      <c r="G53" s="13">
        <f>일위대가!J363</f>
        <v>0</v>
      </c>
      <c r="H53" s="13">
        <f t="shared" si="1"/>
        <v>26653397</v>
      </c>
      <c r="I53" s="8" t="s">
        <v>172</v>
      </c>
      <c r="J53" s="8" t="s">
        <v>52</v>
      </c>
      <c r="K53" s="8" t="s">
        <v>52</v>
      </c>
      <c r="L53" s="8" t="s">
        <v>52</v>
      </c>
      <c r="M53" s="8" t="s">
        <v>799</v>
      </c>
      <c r="N53" s="2" t="s">
        <v>52</v>
      </c>
    </row>
    <row r="54" spans="1:14" ht="30" customHeight="1" x14ac:dyDescent="0.3">
      <c r="A54" s="8" t="s">
        <v>183</v>
      </c>
      <c r="B54" s="8" t="s">
        <v>180</v>
      </c>
      <c r="C54" s="8" t="s">
        <v>181</v>
      </c>
      <c r="D54" s="8" t="s">
        <v>166</v>
      </c>
      <c r="E54" s="13">
        <f>일위대가!F369</f>
        <v>57570</v>
      </c>
      <c r="F54" s="13">
        <f>일위대가!H369</f>
        <v>79621</v>
      </c>
      <c r="G54" s="13">
        <f>일위대가!J369</f>
        <v>0</v>
      </c>
      <c r="H54" s="13">
        <f t="shared" si="1"/>
        <v>137191</v>
      </c>
      <c r="I54" s="8" t="s">
        <v>182</v>
      </c>
      <c r="J54" s="8" t="s">
        <v>52</v>
      </c>
      <c r="K54" s="8" t="s">
        <v>52</v>
      </c>
      <c r="L54" s="8" t="s">
        <v>52</v>
      </c>
      <c r="M54" s="8" t="s">
        <v>693</v>
      </c>
      <c r="N54" s="2" t="s">
        <v>52</v>
      </c>
    </row>
    <row r="55" spans="1:14" ht="30" customHeight="1" x14ac:dyDescent="0.3">
      <c r="A55" s="8" t="s">
        <v>187</v>
      </c>
      <c r="B55" s="8" t="s">
        <v>180</v>
      </c>
      <c r="C55" s="8" t="s">
        <v>185</v>
      </c>
      <c r="D55" s="8" t="s">
        <v>166</v>
      </c>
      <c r="E55" s="13">
        <f>일위대가!F375</f>
        <v>97823</v>
      </c>
      <c r="F55" s="13">
        <f>일위대가!H375</f>
        <v>79621</v>
      </c>
      <c r="G55" s="13">
        <f>일위대가!J375</f>
        <v>0</v>
      </c>
      <c r="H55" s="13">
        <f t="shared" si="1"/>
        <v>177444</v>
      </c>
      <c r="I55" s="8" t="s">
        <v>186</v>
      </c>
      <c r="J55" s="8" t="s">
        <v>52</v>
      </c>
      <c r="K55" s="8" t="s">
        <v>52</v>
      </c>
      <c r="L55" s="8" t="s">
        <v>52</v>
      </c>
      <c r="M55" s="8" t="s">
        <v>693</v>
      </c>
      <c r="N55" s="2" t="s">
        <v>52</v>
      </c>
    </row>
    <row r="56" spans="1:14" ht="30" customHeight="1" x14ac:dyDescent="0.3">
      <c r="A56" s="8" t="s">
        <v>277</v>
      </c>
      <c r="B56" s="8" t="s">
        <v>275</v>
      </c>
      <c r="C56" s="8" t="s">
        <v>52</v>
      </c>
      <c r="D56" s="8" t="s">
        <v>138</v>
      </c>
      <c r="E56" s="13">
        <f>일위대가!F414</f>
        <v>22954027</v>
      </c>
      <c r="F56" s="13">
        <f>일위대가!H414</f>
        <v>14406156</v>
      </c>
      <c r="G56" s="13">
        <f>일위대가!J414</f>
        <v>0</v>
      </c>
      <c r="H56" s="13">
        <f t="shared" si="1"/>
        <v>37360183</v>
      </c>
      <c r="I56" s="8" t="s">
        <v>276</v>
      </c>
      <c r="J56" s="8" t="s">
        <v>52</v>
      </c>
      <c r="K56" s="8" t="s">
        <v>52</v>
      </c>
      <c r="L56" s="8" t="s">
        <v>52</v>
      </c>
      <c r="M56" s="8" t="s">
        <v>52</v>
      </c>
      <c r="N56" s="2" t="s">
        <v>52</v>
      </c>
    </row>
  </sheetData>
  <mergeCells count="2">
    <mergeCell ref="A1:M1"/>
    <mergeCell ref="A2:M2"/>
  </mergeCells>
  <phoneticPr fontId="3" type="noConversion"/>
  <pageMargins left="0.78740157480314954" right="0" top="0.39370078740157477" bottom="0.39370078740157477" header="0" footer="0"/>
  <pageSetup paperSize="9" scale="7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414"/>
  <sheetViews>
    <sheetView workbookViewId="0">
      <selection sqref="A1:M1"/>
    </sheetView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7" width="2.625" hidden="1" customWidth="1"/>
    <col min="48" max="48" width="1.625" hidden="1" customWidth="1"/>
    <col min="49" max="49" width="24.625" hidden="1" customWidth="1"/>
    <col min="50" max="51" width="2.625" hidden="1" customWidth="1"/>
  </cols>
  <sheetData>
    <row r="1" spans="1:51" ht="30" customHeight="1" x14ac:dyDescent="0.3">
      <c r="A1" s="150" t="s">
        <v>1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</row>
    <row r="2" spans="1:51" ht="30" customHeight="1" x14ac:dyDescent="0.3">
      <c r="A2" s="151" t="s">
        <v>2</v>
      </c>
      <c r="B2" s="151" t="s">
        <v>3</v>
      </c>
      <c r="C2" s="151" t="s">
        <v>4</v>
      </c>
      <c r="D2" s="151" t="s">
        <v>5</v>
      </c>
      <c r="E2" s="151" t="s">
        <v>6</v>
      </c>
      <c r="F2" s="151"/>
      <c r="G2" s="151" t="s">
        <v>9</v>
      </c>
      <c r="H2" s="151"/>
      <c r="I2" s="151" t="s">
        <v>10</v>
      </c>
      <c r="J2" s="151"/>
      <c r="K2" s="151" t="s">
        <v>11</v>
      </c>
      <c r="L2" s="151"/>
      <c r="M2" s="151" t="s">
        <v>12</v>
      </c>
      <c r="N2" s="153" t="s">
        <v>399</v>
      </c>
      <c r="O2" s="153" t="s">
        <v>20</v>
      </c>
      <c r="P2" s="153" t="s">
        <v>22</v>
      </c>
      <c r="Q2" s="153" t="s">
        <v>23</v>
      </c>
      <c r="R2" s="153" t="s">
        <v>24</v>
      </c>
      <c r="S2" s="153" t="s">
        <v>25</v>
      </c>
      <c r="T2" s="153" t="s">
        <v>26</v>
      </c>
      <c r="U2" s="153" t="s">
        <v>27</v>
      </c>
      <c r="V2" s="153" t="s">
        <v>28</v>
      </c>
      <c r="W2" s="153" t="s">
        <v>29</v>
      </c>
      <c r="X2" s="153" t="s">
        <v>30</v>
      </c>
      <c r="Y2" s="153" t="s">
        <v>31</v>
      </c>
      <c r="Z2" s="153" t="s">
        <v>32</v>
      </c>
      <c r="AA2" s="153" t="s">
        <v>33</v>
      </c>
      <c r="AB2" s="153" t="s">
        <v>34</v>
      </c>
      <c r="AC2" s="153" t="s">
        <v>35</v>
      </c>
      <c r="AD2" s="153" t="s">
        <v>36</v>
      </c>
      <c r="AE2" s="153" t="s">
        <v>37</v>
      </c>
      <c r="AF2" s="153" t="s">
        <v>38</v>
      </c>
      <c r="AG2" s="153" t="s">
        <v>39</v>
      </c>
      <c r="AH2" s="153" t="s">
        <v>40</v>
      </c>
      <c r="AI2" s="153" t="s">
        <v>41</v>
      </c>
      <c r="AJ2" s="153" t="s">
        <v>42</v>
      </c>
      <c r="AK2" s="153" t="s">
        <v>43</v>
      </c>
      <c r="AL2" s="153" t="s">
        <v>44</v>
      </c>
      <c r="AM2" s="153" t="s">
        <v>45</v>
      </c>
      <c r="AN2" s="153" t="s">
        <v>46</v>
      </c>
      <c r="AO2" s="153" t="s">
        <v>47</v>
      </c>
      <c r="AP2" s="153" t="s">
        <v>400</v>
      </c>
      <c r="AQ2" s="153" t="s">
        <v>401</v>
      </c>
      <c r="AR2" s="153" t="s">
        <v>402</v>
      </c>
      <c r="AS2" s="153" t="s">
        <v>403</v>
      </c>
      <c r="AT2" s="153" t="s">
        <v>404</v>
      </c>
      <c r="AU2" s="153" t="s">
        <v>405</v>
      </c>
      <c r="AV2" s="153" t="s">
        <v>48</v>
      </c>
      <c r="AW2" s="153" t="s">
        <v>406</v>
      </c>
      <c r="AX2" s="1" t="s">
        <v>398</v>
      </c>
      <c r="AY2" s="1" t="s">
        <v>21</v>
      </c>
    </row>
    <row r="3" spans="1:51" ht="30" customHeight="1" x14ac:dyDescent="0.3">
      <c r="A3" s="151"/>
      <c r="B3" s="151"/>
      <c r="C3" s="151"/>
      <c r="D3" s="151"/>
      <c r="E3" s="4" t="s">
        <v>7</v>
      </c>
      <c r="F3" s="4" t="s">
        <v>8</v>
      </c>
      <c r="G3" s="4" t="s">
        <v>7</v>
      </c>
      <c r="H3" s="4" t="s">
        <v>8</v>
      </c>
      <c r="I3" s="4" t="s">
        <v>7</v>
      </c>
      <c r="J3" s="4" t="s">
        <v>8</v>
      </c>
      <c r="K3" s="4" t="s">
        <v>7</v>
      </c>
      <c r="L3" s="4" t="s">
        <v>8</v>
      </c>
      <c r="M3" s="151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</row>
    <row r="4" spans="1:51" ht="30" customHeight="1" x14ac:dyDescent="0.3">
      <c r="A4" s="154" t="s">
        <v>407</v>
      </c>
      <c r="B4" s="154"/>
      <c r="C4" s="154"/>
      <c r="D4" s="154"/>
      <c r="E4" s="155"/>
      <c r="F4" s="156"/>
      <c r="G4" s="155"/>
      <c r="H4" s="156"/>
      <c r="I4" s="155"/>
      <c r="J4" s="156"/>
      <c r="K4" s="155"/>
      <c r="L4" s="156"/>
      <c r="M4" s="154"/>
      <c r="N4" s="1" t="s">
        <v>408</v>
      </c>
    </row>
    <row r="5" spans="1:51" ht="30" customHeight="1" x14ac:dyDescent="0.3">
      <c r="A5" s="8" t="s">
        <v>414</v>
      </c>
      <c r="B5" s="8" t="s">
        <v>415</v>
      </c>
      <c r="C5" s="8" t="s">
        <v>416</v>
      </c>
      <c r="D5" s="9">
        <v>510</v>
      </c>
      <c r="E5" s="12">
        <f>단가대비표!O11</f>
        <v>143</v>
      </c>
      <c r="F5" s="13">
        <f>TRUNC(E5*D5,1)</f>
        <v>72930</v>
      </c>
      <c r="G5" s="12">
        <f>단가대비표!P11</f>
        <v>0</v>
      </c>
      <c r="H5" s="13">
        <f>TRUNC(G5*D5,1)</f>
        <v>0</v>
      </c>
      <c r="I5" s="12">
        <f>단가대비표!V11</f>
        <v>0</v>
      </c>
      <c r="J5" s="13">
        <f>TRUNC(I5*D5,1)</f>
        <v>0</v>
      </c>
      <c r="K5" s="12">
        <f t="shared" ref="K5:L8" si="0">TRUNC(E5+G5+I5,1)</f>
        <v>143</v>
      </c>
      <c r="L5" s="13">
        <f t="shared" si="0"/>
        <v>72930</v>
      </c>
      <c r="M5" s="8" t="s">
        <v>52</v>
      </c>
      <c r="N5" s="2" t="s">
        <v>408</v>
      </c>
      <c r="O5" s="2" t="s">
        <v>417</v>
      </c>
      <c r="P5" s="2" t="s">
        <v>64</v>
      </c>
      <c r="Q5" s="2" t="s">
        <v>64</v>
      </c>
      <c r="R5" s="2" t="s">
        <v>63</v>
      </c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2" t="s">
        <v>52</v>
      </c>
      <c r="AW5" s="2" t="s">
        <v>418</v>
      </c>
      <c r="AX5" s="2" t="s">
        <v>52</v>
      </c>
      <c r="AY5" s="2" t="s">
        <v>52</v>
      </c>
    </row>
    <row r="6" spans="1:51" ht="30" customHeight="1" x14ac:dyDescent="0.3">
      <c r="A6" s="8" t="s">
        <v>419</v>
      </c>
      <c r="B6" s="8" t="s">
        <v>420</v>
      </c>
      <c r="C6" s="8" t="s">
        <v>411</v>
      </c>
      <c r="D6" s="9">
        <v>1.1000000000000001</v>
      </c>
      <c r="E6" s="12">
        <f>단가대비표!O5</f>
        <v>34000</v>
      </c>
      <c r="F6" s="13">
        <f>TRUNC(E6*D6,1)</f>
        <v>37400</v>
      </c>
      <c r="G6" s="12">
        <f>단가대비표!P5</f>
        <v>0</v>
      </c>
      <c r="H6" s="13">
        <f>TRUNC(G6*D6,1)</f>
        <v>0</v>
      </c>
      <c r="I6" s="12">
        <f>단가대비표!V5</f>
        <v>0</v>
      </c>
      <c r="J6" s="13">
        <f>TRUNC(I6*D6,1)</f>
        <v>0</v>
      </c>
      <c r="K6" s="12">
        <f t="shared" si="0"/>
        <v>34000</v>
      </c>
      <c r="L6" s="13">
        <f t="shared" si="0"/>
        <v>37400</v>
      </c>
      <c r="M6" s="8" t="s">
        <v>52</v>
      </c>
      <c r="N6" s="2" t="s">
        <v>408</v>
      </c>
      <c r="O6" s="2" t="s">
        <v>421</v>
      </c>
      <c r="P6" s="2" t="s">
        <v>64</v>
      </c>
      <c r="Q6" s="2" t="s">
        <v>64</v>
      </c>
      <c r="R6" s="2" t="s">
        <v>63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2" t="s">
        <v>52</v>
      </c>
      <c r="AW6" s="2" t="s">
        <v>422</v>
      </c>
      <c r="AX6" s="2" t="s">
        <v>52</v>
      </c>
      <c r="AY6" s="2" t="s">
        <v>52</v>
      </c>
    </row>
    <row r="7" spans="1:51" ht="30" customHeight="1" x14ac:dyDescent="0.3">
      <c r="A7" s="8" t="s">
        <v>423</v>
      </c>
      <c r="B7" s="8" t="s">
        <v>424</v>
      </c>
      <c r="C7" s="8" t="s">
        <v>425</v>
      </c>
      <c r="D7" s="9">
        <v>0.66</v>
      </c>
      <c r="E7" s="12">
        <f>단가대비표!O74</f>
        <v>0</v>
      </c>
      <c r="F7" s="13">
        <f>TRUNC(E7*D7,1)</f>
        <v>0</v>
      </c>
      <c r="G7" s="12">
        <f>단가대비표!P74</f>
        <v>157068</v>
      </c>
      <c r="H7" s="13">
        <f>TRUNC(G7*D7,1)</f>
        <v>103664.8</v>
      </c>
      <c r="I7" s="12">
        <f>단가대비표!V74</f>
        <v>0</v>
      </c>
      <c r="J7" s="13">
        <f>TRUNC(I7*D7,1)</f>
        <v>0</v>
      </c>
      <c r="K7" s="12">
        <f t="shared" si="0"/>
        <v>157068</v>
      </c>
      <c r="L7" s="13">
        <f t="shared" si="0"/>
        <v>103664.8</v>
      </c>
      <c r="M7" s="8" t="s">
        <v>52</v>
      </c>
      <c r="N7" s="2" t="s">
        <v>408</v>
      </c>
      <c r="O7" s="2" t="s">
        <v>426</v>
      </c>
      <c r="P7" s="2" t="s">
        <v>64</v>
      </c>
      <c r="Q7" s="2" t="s">
        <v>64</v>
      </c>
      <c r="R7" s="2" t="s">
        <v>63</v>
      </c>
      <c r="S7" s="3"/>
      <c r="T7" s="3"/>
      <c r="U7" s="3"/>
      <c r="V7" s="3">
        <v>1</v>
      </c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2" t="s">
        <v>52</v>
      </c>
      <c r="AW7" s="2" t="s">
        <v>427</v>
      </c>
      <c r="AX7" s="2" t="s">
        <v>52</v>
      </c>
      <c r="AY7" s="2" t="s">
        <v>52</v>
      </c>
    </row>
    <row r="8" spans="1:51" ht="30" customHeight="1" x14ac:dyDescent="0.3">
      <c r="A8" s="8" t="s">
        <v>428</v>
      </c>
      <c r="B8" s="8" t="s">
        <v>429</v>
      </c>
      <c r="C8" s="8" t="s">
        <v>430</v>
      </c>
      <c r="D8" s="9">
        <v>1</v>
      </c>
      <c r="E8" s="12">
        <f>TRUNC(SUMIF(V5:V8, RIGHTB(O8, 1), H5:H8)*U8, 2)</f>
        <v>3109.94</v>
      </c>
      <c r="F8" s="13">
        <f>TRUNC(E8*D8,1)</f>
        <v>3109.9</v>
      </c>
      <c r="G8" s="12">
        <v>0</v>
      </c>
      <c r="H8" s="13">
        <f>TRUNC(G8*D8,1)</f>
        <v>0</v>
      </c>
      <c r="I8" s="12">
        <v>0</v>
      </c>
      <c r="J8" s="13">
        <f>TRUNC(I8*D8,1)</f>
        <v>0</v>
      </c>
      <c r="K8" s="12">
        <f t="shared" si="0"/>
        <v>3109.9</v>
      </c>
      <c r="L8" s="13">
        <f t="shared" si="0"/>
        <v>3109.9</v>
      </c>
      <c r="M8" s="8" t="s">
        <v>52</v>
      </c>
      <c r="N8" s="2" t="s">
        <v>408</v>
      </c>
      <c r="O8" s="2" t="s">
        <v>431</v>
      </c>
      <c r="P8" s="2" t="s">
        <v>64</v>
      </c>
      <c r="Q8" s="2" t="s">
        <v>64</v>
      </c>
      <c r="R8" s="2" t="s">
        <v>64</v>
      </c>
      <c r="S8" s="3">
        <v>1</v>
      </c>
      <c r="T8" s="3">
        <v>0</v>
      </c>
      <c r="U8" s="3">
        <v>0.03</v>
      </c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2" t="s">
        <v>52</v>
      </c>
      <c r="AW8" s="2" t="s">
        <v>432</v>
      </c>
      <c r="AX8" s="2" t="s">
        <v>52</v>
      </c>
      <c r="AY8" s="2" t="s">
        <v>52</v>
      </c>
    </row>
    <row r="9" spans="1:51" ht="30" customHeight="1" x14ac:dyDescent="0.3">
      <c r="A9" s="8" t="s">
        <v>433</v>
      </c>
      <c r="B9" s="8" t="s">
        <v>52</v>
      </c>
      <c r="C9" s="8" t="s">
        <v>52</v>
      </c>
      <c r="D9" s="9"/>
      <c r="E9" s="12"/>
      <c r="F9" s="13">
        <f>TRUNC(SUMIF(N5:N8, N4, F5:F8),0)</f>
        <v>113439</v>
      </c>
      <c r="G9" s="12"/>
      <c r="H9" s="13">
        <f>TRUNC(SUMIF(N5:N8, N4, H5:H8),0)</f>
        <v>103664</v>
      </c>
      <c r="I9" s="12"/>
      <c r="J9" s="13">
        <f>TRUNC(SUMIF(N5:N8, N4, J5:J8),0)</f>
        <v>0</v>
      </c>
      <c r="K9" s="12"/>
      <c r="L9" s="13">
        <f>F9+H9+J9</f>
        <v>217103</v>
      </c>
      <c r="M9" s="8" t="s">
        <v>52</v>
      </c>
      <c r="N9" s="2" t="s">
        <v>231</v>
      </c>
      <c r="O9" s="2" t="s">
        <v>231</v>
      </c>
      <c r="P9" s="2" t="s">
        <v>52</v>
      </c>
      <c r="Q9" s="2" t="s">
        <v>52</v>
      </c>
      <c r="R9" s="2" t="s">
        <v>52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2" t="s">
        <v>52</v>
      </c>
      <c r="AW9" s="2" t="s">
        <v>52</v>
      </c>
      <c r="AX9" s="2" t="s">
        <v>52</v>
      </c>
      <c r="AY9" s="2" t="s">
        <v>52</v>
      </c>
    </row>
    <row r="10" spans="1:51" ht="30" customHeight="1" x14ac:dyDescent="0.3">
      <c r="A10" s="9"/>
      <c r="B10" s="9"/>
      <c r="C10" s="9"/>
      <c r="D10" s="9"/>
      <c r="E10" s="12"/>
      <c r="F10" s="13"/>
      <c r="G10" s="12"/>
      <c r="H10" s="13"/>
      <c r="I10" s="12"/>
      <c r="J10" s="13"/>
      <c r="K10" s="12"/>
      <c r="L10" s="13"/>
      <c r="M10" s="9"/>
    </row>
    <row r="11" spans="1:51" ht="30" customHeight="1" x14ac:dyDescent="0.3">
      <c r="A11" s="154" t="s">
        <v>434</v>
      </c>
      <c r="B11" s="154"/>
      <c r="C11" s="154"/>
      <c r="D11" s="154"/>
      <c r="E11" s="155"/>
      <c r="F11" s="156"/>
      <c r="G11" s="155"/>
      <c r="H11" s="156"/>
      <c r="I11" s="155"/>
      <c r="J11" s="156"/>
      <c r="K11" s="155"/>
      <c r="L11" s="156"/>
      <c r="M11" s="154"/>
      <c r="N11" s="1" t="s">
        <v>435</v>
      </c>
    </row>
    <row r="12" spans="1:51" ht="30" customHeight="1" x14ac:dyDescent="0.3">
      <c r="A12" s="8" t="s">
        <v>423</v>
      </c>
      <c r="B12" s="8" t="s">
        <v>424</v>
      </c>
      <c r="C12" s="8" t="s">
        <v>425</v>
      </c>
      <c r="D12" s="9">
        <v>0.05</v>
      </c>
      <c r="E12" s="12">
        <f>단가대비표!O74</f>
        <v>0</v>
      </c>
      <c r="F12" s="13">
        <f>TRUNC(E12*D12,1)</f>
        <v>0</v>
      </c>
      <c r="G12" s="12">
        <f>단가대비표!P74</f>
        <v>157068</v>
      </c>
      <c r="H12" s="13">
        <f>TRUNC(G12*D12,1)</f>
        <v>7853.4</v>
      </c>
      <c r="I12" s="12">
        <f>단가대비표!V74</f>
        <v>0</v>
      </c>
      <c r="J12" s="13">
        <f>TRUNC(I12*D12,1)</f>
        <v>0</v>
      </c>
      <c r="K12" s="12">
        <f t="shared" ref="K12:L14" si="1">TRUNC(E12+G12+I12,1)</f>
        <v>157068</v>
      </c>
      <c r="L12" s="13">
        <f t="shared" si="1"/>
        <v>7853.4</v>
      </c>
      <c r="M12" s="8" t="s">
        <v>52</v>
      </c>
      <c r="N12" s="2" t="s">
        <v>435</v>
      </c>
      <c r="O12" s="2" t="s">
        <v>426</v>
      </c>
      <c r="P12" s="2" t="s">
        <v>64</v>
      </c>
      <c r="Q12" s="2" t="s">
        <v>64</v>
      </c>
      <c r="R12" s="2" t="s">
        <v>63</v>
      </c>
      <c r="S12" s="3"/>
      <c r="T12" s="3"/>
      <c r="U12" s="3"/>
      <c r="V12" s="3">
        <v>1</v>
      </c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2" t="s">
        <v>52</v>
      </c>
      <c r="AW12" s="2" t="s">
        <v>441</v>
      </c>
      <c r="AX12" s="2" t="s">
        <v>52</v>
      </c>
      <c r="AY12" s="2" t="s">
        <v>52</v>
      </c>
    </row>
    <row r="13" spans="1:51" ht="30" customHeight="1" x14ac:dyDescent="0.3">
      <c r="A13" s="8" t="s">
        <v>442</v>
      </c>
      <c r="B13" s="8" t="s">
        <v>424</v>
      </c>
      <c r="C13" s="8" t="s">
        <v>425</v>
      </c>
      <c r="D13" s="9">
        <v>0.02</v>
      </c>
      <c r="E13" s="12">
        <f>단가대비표!O76</f>
        <v>0</v>
      </c>
      <c r="F13" s="13">
        <f>TRUNC(E13*D13,1)</f>
        <v>0</v>
      </c>
      <c r="G13" s="12">
        <f>단가대비표!P76</f>
        <v>251976</v>
      </c>
      <c r="H13" s="13">
        <f>TRUNC(G13*D13,1)</f>
        <v>5039.5</v>
      </c>
      <c r="I13" s="12">
        <f>단가대비표!V76</f>
        <v>0</v>
      </c>
      <c r="J13" s="13">
        <f>TRUNC(I13*D13,1)</f>
        <v>0</v>
      </c>
      <c r="K13" s="12">
        <f t="shared" si="1"/>
        <v>251976</v>
      </c>
      <c r="L13" s="13">
        <f t="shared" si="1"/>
        <v>5039.5</v>
      </c>
      <c r="M13" s="8" t="s">
        <v>52</v>
      </c>
      <c r="N13" s="2" t="s">
        <v>435</v>
      </c>
      <c r="O13" s="2" t="s">
        <v>443</v>
      </c>
      <c r="P13" s="2" t="s">
        <v>64</v>
      </c>
      <c r="Q13" s="2" t="s">
        <v>64</v>
      </c>
      <c r="R13" s="2" t="s">
        <v>63</v>
      </c>
      <c r="S13" s="3"/>
      <c r="T13" s="3"/>
      <c r="U13" s="3"/>
      <c r="V13" s="3">
        <v>1</v>
      </c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2" t="s">
        <v>52</v>
      </c>
      <c r="AW13" s="2" t="s">
        <v>444</v>
      </c>
      <c r="AX13" s="2" t="s">
        <v>52</v>
      </c>
      <c r="AY13" s="2" t="s">
        <v>52</v>
      </c>
    </row>
    <row r="14" spans="1:51" ht="30" customHeight="1" x14ac:dyDescent="0.3">
      <c r="A14" s="8" t="s">
        <v>428</v>
      </c>
      <c r="B14" s="8" t="s">
        <v>429</v>
      </c>
      <c r="C14" s="8" t="s">
        <v>430</v>
      </c>
      <c r="D14" s="9">
        <v>1</v>
      </c>
      <c r="E14" s="12">
        <f>TRUNC(SUMIF(V12:V14, RIGHTB(O14, 1), H12:H14)*U14, 2)</f>
        <v>386.78</v>
      </c>
      <c r="F14" s="13">
        <f>TRUNC(E14*D14,1)</f>
        <v>386.7</v>
      </c>
      <c r="G14" s="12">
        <v>0</v>
      </c>
      <c r="H14" s="13">
        <f>TRUNC(G14*D14,1)</f>
        <v>0</v>
      </c>
      <c r="I14" s="12">
        <v>0</v>
      </c>
      <c r="J14" s="13">
        <f>TRUNC(I14*D14,1)</f>
        <v>0</v>
      </c>
      <c r="K14" s="12">
        <f t="shared" si="1"/>
        <v>386.7</v>
      </c>
      <c r="L14" s="13">
        <f t="shared" si="1"/>
        <v>386.7</v>
      </c>
      <c r="M14" s="8" t="s">
        <v>52</v>
      </c>
      <c r="N14" s="2" t="s">
        <v>435</v>
      </c>
      <c r="O14" s="2" t="s">
        <v>431</v>
      </c>
      <c r="P14" s="2" t="s">
        <v>64</v>
      </c>
      <c r="Q14" s="2" t="s">
        <v>64</v>
      </c>
      <c r="R14" s="2" t="s">
        <v>64</v>
      </c>
      <c r="S14" s="3">
        <v>1</v>
      </c>
      <c r="T14" s="3">
        <v>0</v>
      </c>
      <c r="U14" s="3">
        <v>0.03</v>
      </c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2" t="s">
        <v>52</v>
      </c>
      <c r="AW14" s="2" t="s">
        <v>445</v>
      </c>
      <c r="AX14" s="2" t="s">
        <v>52</v>
      </c>
      <c r="AY14" s="2" t="s">
        <v>52</v>
      </c>
    </row>
    <row r="15" spans="1:51" ht="30" customHeight="1" x14ac:dyDescent="0.3">
      <c r="A15" s="8" t="s">
        <v>433</v>
      </c>
      <c r="B15" s="8" t="s">
        <v>52</v>
      </c>
      <c r="C15" s="8" t="s">
        <v>52</v>
      </c>
      <c r="D15" s="9"/>
      <c r="E15" s="12"/>
      <c r="F15" s="13">
        <f>TRUNC(SUMIF(N12:N14, N11, F12:F14),0)</f>
        <v>386</v>
      </c>
      <c r="G15" s="12"/>
      <c r="H15" s="13">
        <f>TRUNC(SUMIF(N12:N14, N11, H12:H14),0)</f>
        <v>12892</v>
      </c>
      <c r="I15" s="12"/>
      <c r="J15" s="13">
        <f>TRUNC(SUMIF(N12:N14, N11, J12:J14),0)</f>
        <v>0</v>
      </c>
      <c r="K15" s="12"/>
      <c r="L15" s="13">
        <f>F15+H15+J15</f>
        <v>13278</v>
      </c>
      <c r="M15" s="8" t="s">
        <v>52</v>
      </c>
      <c r="N15" s="2" t="s">
        <v>231</v>
      </c>
      <c r="O15" s="2" t="s">
        <v>231</v>
      </c>
      <c r="P15" s="2" t="s">
        <v>52</v>
      </c>
      <c r="Q15" s="2" t="s">
        <v>52</v>
      </c>
      <c r="R15" s="2" t="s">
        <v>52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2" t="s">
        <v>52</v>
      </c>
      <c r="AW15" s="2" t="s">
        <v>52</v>
      </c>
      <c r="AX15" s="2" t="s">
        <v>52</v>
      </c>
      <c r="AY15" s="2" t="s">
        <v>52</v>
      </c>
    </row>
    <row r="16" spans="1:51" ht="30" customHeight="1" x14ac:dyDescent="0.3">
      <c r="A16" s="9"/>
      <c r="B16" s="9"/>
      <c r="C16" s="9"/>
      <c r="D16" s="9"/>
      <c r="E16" s="12"/>
      <c r="F16" s="13"/>
      <c r="G16" s="12"/>
      <c r="H16" s="13"/>
      <c r="I16" s="12"/>
      <c r="J16" s="13"/>
      <c r="K16" s="12"/>
      <c r="L16" s="13"/>
      <c r="M16" s="9"/>
    </row>
    <row r="17" spans="1:51" ht="30" customHeight="1" x14ac:dyDescent="0.3">
      <c r="A17" s="154" t="s">
        <v>446</v>
      </c>
      <c r="B17" s="154"/>
      <c r="C17" s="154"/>
      <c r="D17" s="154"/>
      <c r="E17" s="155"/>
      <c r="F17" s="156"/>
      <c r="G17" s="155"/>
      <c r="H17" s="156"/>
      <c r="I17" s="155"/>
      <c r="J17" s="156"/>
      <c r="K17" s="155"/>
      <c r="L17" s="156"/>
      <c r="M17" s="154"/>
      <c r="N17" s="1" t="s">
        <v>95</v>
      </c>
    </row>
    <row r="18" spans="1:51" ht="30" customHeight="1" x14ac:dyDescent="0.3">
      <c r="A18" s="8" t="s">
        <v>92</v>
      </c>
      <c r="B18" s="8" t="s">
        <v>93</v>
      </c>
      <c r="C18" s="8" t="s">
        <v>448</v>
      </c>
      <c r="D18" s="9">
        <v>1</v>
      </c>
      <c r="E18" s="12">
        <f>단가대비표!O71</f>
        <v>700</v>
      </c>
      <c r="F18" s="13">
        <f>TRUNC(E18*D18,1)</f>
        <v>700</v>
      </c>
      <c r="G18" s="12">
        <f>단가대비표!P71</f>
        <v>0</v>
      </c>
      <c r="H18" s="13">
        <f>TRUNC(G18*D18,1)</f>
        <v>0</v>
      </c>
      <c r="I18" s="12">
        <f>단가대비표!V71</f>
        <v>0</v>
      </c>
      <c r="J18" s="13">
        <f>TRUNC(I18*D18,1)</f>
        <v>0</v>
      </c>
      <c r="K18" s="12">
        <f t="shared" ref="K18:L22" si="2">TRUNC(E18+G18+I18,1)</f>
        <v>700</v>
      </c>
      <c r="L18" s="13">
        <f t="shared" si="2"/>
        <v>700</v>
      </c>
      <c r="M18" s="8" t="s">
        <v>52</v>
      </c>
      <c r="N18" s="2" t="s">
        <v>95</v>
      </c>
      <c r="O18" s="2" t="s">
        <v>449</v>
      </c>
      <c r="P18" s="2" t="s">
        <v>64</v>
      </c>
      <c r="Q18" s="2" t="s">
        <v>64</v>
      </c>
      <c r="R18" s="2" t="s">
        <v>63</v>
      </c>
      <c r="S18" s="3"/>
      <c r="T18" s="3"/>
      <c r="U18" s="3"/>
      <c r="V18" s="3">
        <v>1</v>
      </c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2" t="s">
        <v>52</v>
      </c>
      <c r="AW18" s="2" t="s">
        <v>450</v>
      </c>
      <c r="AX18" s="2" t="s">
        <v>52</v>
      </c>
      <c r="AY18" s="2" t="s">
        <v>52</v>
      </c>
    </row>
    <row r="19" spans="1:51" ht="30" customHeight="1" x14ac:dyDescent="0.3">
      <c r="A19" s="8" t="s">
        <v>92</v>
      </c>
      <c r="B19" s="8" t="s">
        <v>93</v>
      </c>
      <c r="C19" s="8" t="s">
        <v>448</v>
      </c>
      <c r="D19" s="9">
        <v>0.05</v>
      </c>
      <c r="E19" s="12">
        <f>단가대비표!O71</f>
        <v>700</v>
      </c>
      <c r="F19" s="13">
        <f>TRUNC(E19*D19,1)</f>
        <v>35</v>
      </c>
      <c r="G19" s="12">
        <f>단가대비표!P71</f>
        <v>0</v>
      </c>
      <c r="H19" s="13">
        <f>TRUNC(G19*D19,1)</f>
        <v>0</v>
      </c>
      <c r="I19" s="12">
        <f>단가대비표!V71</f>
        <v>0</v>
      </c>
      <c r="J19" s="13">
        <f>TRUNC(I19*D19,1)</f>
        <v>0</v>
      </c>
      <c r="K19" s="12">
        <f t="shared" si="2"/>
        <v>700</v>
      </c>
      <c r="L19" s="13">
        <f t="shared" si="2"/>
        <v>35</v>
      </c>
      <c r="M19" s="8" t="s">
        <v>451</v>
      </c>
      <c r="N19" s="2" t="s">
        <v>95</v>
      </c>
      <c r="O19" s="2" t="s">
        <v>449</v>
      </c>
      <c r="P19" s="2" t="s">
        <v>64</v>
      </c>
      <c r="Q19" s="2" t="s">
        <v>64</v>
      </c>
      <c r="R19" s="2" t="s">
        <v>63</v>
      </c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2" t="s">
        <v>52</v>
      </c>
      <c r="AW19" s="2" t="s">
        <v>450</v>
      </c>
      <c r="AX19" s="2" t="s">
        <v>52</v>
      </c>
      <c r="AY19" s="2" t="s">
        <v>52</v>
      </c>
    </row>
    <row r="20" spans="1:51" ht="30" customHeight="1" x14ac:dyDescent="0.3">
      <c r="A20" s="8" t="s">
        <v>452</v>
      </c>
      <c r="B20" s="8" t="s">
        <v>453</v>
      </c>
      <c r="C20" s="8" t="s">
        <v>430</v>
      </c>
      <c r="D20" s="9">
        <v>1</v>
      </c>
      <c r="E20" s="12">
        <f>TRUNC(SUMIF(V18:V22, RIGHTB(O20, 1), F18:F22)*U20, 2)</f>
        <v>14</v>
      </c>
      <c r="F20" s="13">
        <f>TRUNC(E20*D20,1)</f>
        <v>14</v>
      </c>
      <c r="G20" s="12">
        <v>0</v>
      </c>
      <c r="H20" s="13">
        <f>TRUNC(G20*D20,1)</f>
        <v>0</v>
      </c>
      <c r="I20" s="12">
        <v>0</v>
      </c>
      <c r="J20" s="13">
        <f>TRUNC(I20*D20,1)</f>
        <v>0</v>
      </c>
      <c r="K20" s="12">
        <f t="shared" si="2"/>
        <v>14</v>
      </c>
      <c r="L20" s="13">
        <f t="shared" si="2"/>
        <v>14</v>
      </c>
      <c r="M20" s="8" t="s">
        <v>52</v>
      </c>
      <c r="N20" s="2" t="s">
        <v>95</v>
      </c>
      <c r="O20" s="2" t="s">
        <v>431</v>
      </c>
      <c r="P20" s="2" t="s">
        <v>64</v>
      </c>
      <c r="Q20" s="2" t="s">
        <v>64</v>
      </c>
      <c r="R20" s="2" t="s">
        <v>64</v>
      </c>
      <c r="S20" s="3">
        <v>0</v>
      </c>
      <c r="T20" s="3">
        <v>0</v>
      </c>
      <c r="U20" s="3">
        <v>0.02</v>
      </c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2" t="s">
        <v>52</v>
      </c>
      <c r="AW20" s="2" t="s">
        <v>454</v>
      </c>
      <c r="AX20" s="2" t="s">
        <v>52</v>
      </c>
      <c r="AY20" s="2" t="s">
        <v>52</v>
      </c>
    </row>
    <row r="21" spans="1:51" ht="30" customHeight="1" x14ac:dyDescent="0.3">
      <c r="A21" s="8" t="s">
        <v>455</v>
      </c>
      <c r="B21" s="8" t="s">
        <v>424</v>
      </c>
      <c r="C21" s="8" t="s">
        <v>425</v>
      </c>
      <c r="D21" s="9">
        <v>1.6799999999999999E-2</v>
      </c>
      <c r="E21" s="12">
        <f>단가대비표!O78</f>
        <v>0</v>
      </c>
      <c r="F21" s="13">
        <f>TRUNC(E21*D21,1)</f>
        <v>0</v>
      </c>
      <c r="G21" s="12">
        <f>단가대비표!P78</f>
        <v>288442</v>
      </c>
      <c r="H21" s="13">
        <f>TRUNC(G21*D21,1)</f>
        <v>4845.8</v>
      </c>
      <c r="I21" s="12">
        <f>단가대비표!V78</f>
        <v>0</v>
      </c>
      <c r="J21" s="13">
        <f>TRUNC(I21*D21,1)</f>
        <v>0</v>
      </c>
      <c r="K21" s="12">
        <f t="shared" si="2"/>
        <v>288442</v>
      </c>
      <c r="L21" s="13">
        <f t="shared" si="2"/>
        <v>4845.8</v>
      </c>
      <c r="M21" s="8" t="s">
        <v>52</v>
      </c>
      <c r="N21" s="2" t="s">
        <v>95</v>
      </c>
      <c r="O21" s="2" t="s">
        <v>456</v>
      </c>
      <c r="P21" s="2" t="s">
        <v>64</v>
      </c>
      <c r="Q21" s="2" t="s">
        <v>64</v>
      </c>
      <c r="R21" s="2" t="s">
        <v>63</v>
      </c>
      <c r="S21" s="3"/>
      <c r="T21" s="3"/>
      <c r="U21" s="3"/>
      <c r="V21" s="3"/>
      <c r="W21" s="3">
        <v>2</v>
      </c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2" t="s">
        <v>52</v>
      </c>
      <c r="AW21" s="2" t="s">
        <v>457</v>
      </c>
      <c r="AX21" s="2" t="s">
        <v>52</v>
      </c>
      <c r="AY21" s="2" t="s">
        <v>52</v>
      </c>
    </row>
    <row r="22" spans="1:51" ht="30" customHeight="1" x14ac:dyDescent="0.3">
      <c r="A22" s="8" t="s">
        <v>428</v>
      </c>
      <c r="B22" s="8" t="s">
        <v>429</v>
      </c>
      <c r="C22" s="8" t="s">
        <v>430</v>
      </c>
      <c r="D22" s="9">
        <v>1</v>
      </c>
      <c r="E22" s="12">
        <f>TRUNC(SUMIF(W18:W22, RIGHTB(O22, 1), H18:H22)*U22, 2)</f>
        <v>145.37</v>
      </c>
      <c r="F22" s="13">
        <f>TRUNC(E22*D22,1)</f>
        <v>145.30000000000001</v>
      </c>
      <c r="G22" s="12">
        <v>0</v>
      </c>
      <c r="H22" s="13">
        <f>TRUNC(G22*D22,1)</f>
        <v>0</v>
      </c>
      <c r="I22" s="12">
        <v>0</v>
      </c>
      <c r="J22" s="13">
        <f>TRUNC(I22*D22,1)</f>
        <v>0</v>
      </c>
      <c r="K22" s="12">
        <f t="shared" si="2"/>
        <v>145.30000000000001</v>
      </c>
      <c r="L22" s="13">
        <f t="shared" si="2"/>
        <v>145.30000000000001</v>
      </c>
      <c r="M22" s="8" t="s">
        <v>52</v>
      </c>
      <c r="N22" s="2" t="s">
        <v>95</v>
      </c>
      <c r="O22" s="2" t="s">
        <v>458</v>
      </c>
      <c r="P22" s="2" t="s">
        <v>64</v>
      </c>
      <c r="Q22" s="2" t="s">
        <v>64</v>
      </c>
      <c r="R22" s="2" t="s">
        <v>64</v>
      </c>
      <c r="S22" s="3">
        <v>1</v>
      </c>
      <c r="T22" s="3">
        <v>0</v>
      </c>
      <c r="U22" s="3">
        <v>0.03</v>
      </c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2" t="s">
        <v>52</v>
      </c>
      <c r="AW22" s="2" t="s">
        <v>459</v>
      </c>
      <c r="AX22" s="2" t="s">
        <v>52</v>
      </c>
      <c r="AY22" s="2" t="s">
        <v>52</v>
      </c>
    </row>
    <row r="23" spans="1:51" ht="30" customHeight="1" x14ac:dyDescent="0.3">
      <c r="A23" s="8" t="s">
        <v>433</v>
      </c>
      <c r="B23" s="8" t="s">
        <v>52</v>
      </c>
      <c r="C23" s="8" t="s">
        <v>52</v>
      </c>
      <c r="D23" s="9"/>
      <c r="E23" s="12"/>
      <c r="F23" s="13">
        <f>TRUNC(SUMIF(N18:N22, N17, F18:F22),0)</f>
        <v>894</v>
      </c>
      <c r="G23" s="12"/>
      <c r="H23" s="13">
        <f>TRUNC(SUMIF(N18:N22, N17, H18:H22),0)</f>
        <v>4845</v>
      </c>
      <c r="I23" s="12"/>
      <c r="J23" s="13">
        <f>TRUNC(SUMIF(N18:N22, N17, J18:J22),0)</f>
        <v>0</v>
      </c>
      <c r="K23" s="12"/>
      <c r="L23" s="13">
        <f>F23+H23+J23</f>
        <v>5739</v>
      </c>
      <c r="M23" s="8" t="s">
        <v>52</v>
      </c>
      <c r="N23" s="2" t="s">
        <v>231</v>
      </c>
      <c r="O23" s="2" t="s">
        <v>231</v>
      </c>
      <c r="P23" s="2" t="s">
        <v>52</v>
      </c>
      <c r="Q23" s="2" t="s">
        <v>52</v>
      </c>
      <c r="R23" s="2" t="s">
        <v>52</v>
      </c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2" t="s">
        <v>52</v>
      </c>
      <c r="AW23" s="2" t="s">
        <v>52</v>
      </c>
      <c r="AX23" s="2" t="s">
        <v>52</v>
      </c>
      <c r="AY23" s="2" t="s">
        <v>52</v>
      </c>
    </row>
    <row r="24" spans="1:51" ht="30" customHeight="1" x14ac:dyDescent="0.3">
      <c r="A24" s="9"/>
      <c r="B24" s="9"/>
      <c r="C24" s="9"/>
      <c r="D24" s="9"/>
      <c r="E24" s="12"/>
      <c r="F24" s="13"/>
      <c r="G24" s="12"/>
      <c r="H24" s="13"/>
      <c r="I24" s="12"/>
      <c r="J24" s="13"/>
      <c r="K24" s="12"/>
      <c r="L24" s="13"/>
      <c r="M24" s="9"/>
    </row>
    <row r="25" spans="1:51" ht="30" customHeight="1" x14ac:dyDescent="0.3">
      <c r="A25" s="154" t="s">
        <v>460</v>
      </c>
      <c r="B25" s="154"/>
      <c r="C25" s="154"/>
      <c r="D25" s="154"/>
      <c r="E25" s="155"/>
      <c r="F25" s="156"/>
      <c r="G25" s="155"/>
      <c r="H25" s="156"/>
      <c r="I25" s="155"/>
      <c r="J25" s="156"/>
      <c r="K25" s="155"/>
      <c r="L25" s="156"/>
      <c r="M25" s="154"/>
      <c r="N25" s="1" t="s">
        <v>100</v>
      </c>
    </row>
    <row r="26" spans="1:51" ht="30" customHeight="1" x14ac:dyDescent="0.3">
      <c r="A26" s="8" t="s">
        <v>97</v>
      </c>
      <c r="B26" s="8" t="s">
        <v>98</v>
      </c>
      <c r="C26" s="8" t="s">
        <v>448</v>
      </c>
      <c r="D26" s="9">
        <v>1</v>
      </c>
      <c r="E26" s="12">
        <f>단가대비표!O7</f>
        <v>1503</v>
      </c>
      <c r="F26" s="13">
        <f>TRUNC(E26*D26,1)</f>
        <v>1503</v>
      </c>
      <c r="G26" s="12">
        <f>단가대비표!P7</f>
        <v>0</v>
      </c>
      <c r="H26" s="13">
        <f>TRUNC(G26*D26,1)</f>
        <v>0</v>
      </c>
      <c r="I26" s="12">
        <f>단가대비표!V7</f>
        <v>0</v>
      </c>
      <c r="J26" s="13">
        <f>TRUNC(I26*D26,1)</f>
        <v>0</v>
      </c>
      <c r="K26" s="12">
        <f t="shared" ref="K26:L30" si="3">TRUNC(E26+G26+I26,1)</f>
        <v>1503</v>
      </c>
      <c r="L26" s="13">
        <f t="shared" si="3"/>
        <v>1503</v>
      </c>
      <c r="M26" s="8" t="s">
        <v>52</v>
      </c>
      <c r="N26" s="2" t="s">
        <v>100</v>
      </c>
      <c r="O26" s="2" t="s">
        <v>461</v>
      </c>
      <c r="P26" s="2" t="s">
        <v>64</v>
      </c>
      <c r="Q26" s="2" t="s">
        <v>64</v>
      </c>
      <c r="R26" s="2" t="s">
        <v>63</v>
      </c>
      <c r="S26" s="3"/>
      <c r="T26" s="3"/>
      <c r="U26" s="3"/>
      <c r="V26" s="3">
        <v>1</v>
      </c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2" t="s">
        <v>52</v>
      </c>
      <c r="AW26" s="2" t="s">
        <v>462</v>
      </c>
      <c r="AX26" s="2" t="s">
        <v>52</v>
      </c>
      <c r="AY26" s="2" t="s">
        <v>52</v>
      </c>
    </row>
    <row r="27" spans="1:51" ht="30" customHeight="1" x14ac:dyDescent="0.3">
      <c r="A27" s="8" t="s">
        <v>97</v>
      </c>
      <c r="B27" s="8" t="s">
        <v>98</v>
      </c>
      <c r="C27" s="8" t="s">
        <v>448</v>
      </c>
      <c r="D27" s="9">
        <v>0.05</v>
      </c>
      <c r="E27" s="12">
        <f>단가대비표!O7</f>
        <v>1503</v>
      </c>
      <c r="F27" s="13">
        <f>TRUNC(E27*D27,1)</f>
        <v>75.099999999999994</v>
      </c>
      <c r="G27" s="12">
        <f>단가대비표!P7</f>
        <v>0</v>
      </c>
      <c r="H27" s="13">
        <f>TRUNC(G27*D27,1)</f>
        <v>0</v>
      </c>
      <c r="I27" s="12">
        <f>단가대비표!V7</f>
        <v>0</v>
      </c>
      <c r="J27" s="13">
        <f>TRUNC(I27*D27,1)</f>
        <v>0</v>
      </c>
      <c r="K27" s="12">
        <f t="shared" si="3"/>
        <v>1503</v>
      </c>
      <c r="L27" s="13">
        <f t="shared" si="3"/>
        <v>75.099999999999994</v>
      </c>
      <c r="M27" s="8" t="s">
        <v>52</v>
      </c>
      <c r="N27" s="2" t="s">
        <v>100</v>
      </c>
      <c r="O27" s="2" t="s">
        <v>461</v>
      </c>
      <c r="P27" s="2" t="s">
        <v>64</v>
      </c>
      <c r="Q27" s="2" t="s">
        <v>64</v>
      </c>
      <c r="R27" s="2" t="s">
        <v>63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2" t="s">
        <v>52</v>
      </c>
      <c r="AW27" s="2" t="s">
        <v>462</v>
      </c>
      <c r="AX27" s="2" t="s">
        <v>52</v>
      </c>
      <c r="AY27" s="2" t="s">
        <v>52</v>
      </c>
    </row>
    <row r="28" spans="1:51" ht="30" customHeight="1" x14ac:dyDescent="0.3">
      <c r="A28" s="8" t="s">
        <v>452</v>
      </c>
      <c r="B28" s="8" t="s">
        <v>453</v>
      </c>
      <c r="C28" s="8" t="s">
        <v>430</v>
      </c>
      <c r="D28" s="9">
        <v>1</v>
      </c>
      <c r="E28" s="12">
        <f>TRUNC(SUMIF(V26:V30, RIGHTB(O28, 1), F26:F30)*U28, 2)</f>
        <v>30.06</v>
      </c>
      <c r="F28" s="13">
        <f>TRUNC(E28*D28,1)</f>
        <v>30</v>
      </c>
      <c r="G28" s="12">
        <v>0</v>
      </c>
      <c r="H28" s="13">
        <f>TRUNC(G28*D28,1)</f>
        <v>0</v>
      </c>
      <c r="I28" s="12">
        <v>0</v>
      </c>
      <c r="J28" s="13">
        <f>TRUNC(I28*D28,1)</f>
        <v>0</v>
      </c>
      <c r="K28" s="12">
        <f t="shared" si="3"/>
        <v>30</v>
      </c>
      <c r="L28" s="13">
        <f t="shared" si="3"/>
        <v>30</v>
      </c>
      <c r="M28" s="8" t="s">
        <v>52</v>
      </c>
      <c r="N28" s="2" t="s">
        <v>100</v>
      </c>
      <c r="O28" s="2" t="s">
        <v>431</v>
      </c>
      <c r="P28" s="2" t="s">
        <v>64</v>
      </c>
      <c r="Q28" s="2" t="s">
        <v>64</v>
      </c>
      <c r="R28" s="2" t="s">
        <v>64</v>
      </c>
      <c r="S28" s="3">
        <v>0</v>
      </c>
      <c r="T28" s="3">
        <v>0</v>
      </c>
      <c r="U28" s="3">
        <v>0.02</v>
      </c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2" t="s">
        <v>52</v>
      </c>
      <c r="AW28" s="2" t="s">
        <v>463</v>
      </c>
      <c r="AX28" s="2" t="s">
        <v>52</v>
      </c>
      <c r="AY28" s="2" t="s">
        <v>52</v>
      </c>
    </row>
    <row r="29" spans="1:51" ht="30" customHeight="1" x14ac:dyDescent="0.3">
      <c r="A29" s="8" t="s">
        <v>455</v>
      </c>
      <c r="B29" s="8" t="s">
        <v>424</v>
      </c>
      <c r="C29" s="8" t="s">
        <v>425</v>
      </c>
      <c r="D29" s="9">
        <v>1.6799999999999999E-2</v>
      </c>
      <c r="E29" s="12">
        <f>단가대비표!O78</f>
        <v>0</v>
      </c>
      <c r="F29" s="13">
        <f>TRUNC(E29*D29,1)</f>
        <v>0</v>
      </c>
      <c r="G29" s="12">
        <f>단가대비표!P78</f>
        <v>288442</v>
      </c>
      <c r="H29" s="13">
        <f>TRUNC(G29*D29,1)</f>
        <v>4845.8</v>
      </c>
      <c r="I29" s="12">
        <f>단가대비표!V78</f>
        <v>0</v>
      </c>
      <c r="J29" s="13">
        <f>TRUNC(I29*D29,1)</f>
        <v>0</v>
      </c>
      <c r="K29" s="12">
        <f t="shared" si="3"/>
        <v>288442</v>
      </c>
      <c r="L29" s="13">
        <f t="shared" si="3"/>
        <v>4845.8</v>
      </c>
      <c r="M29" s="8" t="s">
        <v>52</v>
      </c>
      <c r="N29" s="2" t="s">
        <v>100</v>
      </c>
      <c r="O29" s="2" t="s">
        <v>456</v>
      </c>
      <c r="P29" s="2" t="s">
        <v>64</v>
      </c>
      <c r="Q29" s="2" t="s">
        <v>64</v>
      </c>
      <c r="R29" s="2" t="s">
        <v>63</v>
      </c>
      <c r="S29" s="3"/>
      <c r="T29" s="3"/>
      <c r="U29" s="3"/>
      <c r="V29" s="3"/>
      <c r="W29" s="3">
        <v>2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2" t="s">
        <v>52</v>
      </c>
      <c r="AW29" s="2" t="s">
        <v>464</v>
      </c>
      <c r="AX29" s="2" t="s">
        <v>52</v>
      </c>
      <c r="AY29" s="2" t="s">
        <v>52</v>
      </c>
    </row>
    <row r="30" spans="1:51" ht="30" customHeight="1" x14ac:dyDescent="0.3">
      <c r="A30" s="8" t="s">
        <v>428</v>
      </c>
      <c r="B30" s="8" t="s">
        <v>429</v>
      </c>
      <c r="C30" s="8" t="s">
        <v>430</v>
      </c>
      <c r="D30" s="9">
        <v>1</v>
      </c>
      <c r="E30" s="12">
        <f>TRUNC(SUMIF(W26:W30, RIGHTB(O30, 1), H26:H30)*U30, 2)</f>
        <v>145.37</v>
      </c>
      <c r="F30" s="13">
        <f>TRUNC(E30*D30,1)</f>
        <v>145.30000000000001</v>
      </c>
      <c r="G30" s="12">
        <v>0</v>
      </c>
      <c r="H30" s="13">
        <f>TRUNC(G30*D30,1)</f>
        <v>0</v>
      </c>
      <c r="I30" s="12">
        <v>0</v>
      </c>
      <c r="J30" s="13">
        <f>TRUNC(I30*D30,1)</f>
        <v>0</v>
      </c>
      <c r="K30" s="12">
        <f t="shared" si="3"/>
        <v>145.30000000000001</v>
      </c>
      <c r="L30" s="13">
        <f t="shared" si="3"/>
        <v>145.30000000000001</v>
      </c>
      <c r="M30" s="8" t="s">
        <v>52</v>
      </c>
      <c r="N30" s="2" t="s">
        <v>100</v>
      </c>
      <c r="O30" s="2" t="s">
        <v>458</v>
      </c>
      <c r="P30" s="2" t="s">
        <v>64</v>
      </c>
      <c r="Q30" s="2" t="s">
        <v>64</v>
      </c>
      <c r="R30" s="2" t="s">
        <v>64</v>
      </c>
      <c r="S30" s="3">
        <v>1</v>
      </c>
      <c r="T30" s="3">
        <v>0</v>
      </c>
      <c r="U30" s="3">
        <v>0.03</v>
      </c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2" t="s">
        <v>52</v>
      </c>
      <c r="AW30" s="2" t="s">
        <v>465</v>
      </c>
      <c r="AX30" s="2" t="s">
        <v>52</v>
      </c>
      <c r="AY30" s="2" t="s">
        <v>52</v>
      </c>
    </row>
    <row r="31" spans="1:51" ht="30" customHeight="1" x14ac:dyDescent="0.3">
      <c r="A31" s="8" t="s">
        <v>433</v>
      </c>
      <c r="B31" s="8" t="s">
        <v>52</v>
      </c>
      <c r="C31" s="8" t="s">
        <v>52</v>
      </c>
      <c r="D31" s="9"/>
      <c r="E31" s="12"/>
      <c r="F31" s="13">
        <f>TRUNC(SUMIF(N26:N30, N25, F26:F30),0)</f>
        <v>1753</v>
      </c>
      <c r="G31" s="12"/>
      <c r="H31" s="13">
        <f>TRUNC(SUMIF(N26:N30, N25, H26:H30),0)</f>
        <v>4845</v>
      </c>
      <c r="I31" s="12"/>
      <c r="J31" s="13">
        <f>TRUNC(SUMIF(N26:N30, N25, J26:J30),0)</f>
        <v>0</v>
      </c>
      <c r="K31" s="12"/>
      <c r="L31" s="13">
        <f>F31+H31+J31</f>
        <v>6598</v>
      </c>
      <c r="M31" s="8" t="s">
        <v>52</v>
      </c>
      <c r="N31" s="2" t="s">
        <v>231</v>
      </c>
      <c r="O31" s="2" t="s">
        <v>231</v>
      </c>
      <c r="P31" s="2" t="s">
        <v>52</v>
      </c>
      <c r="Q31" s="2" t="s">
        <v>52</v>
      </c>
      <c r="R31" s="2" t="s">
        <v>52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2" t="s">
        <v>52</v>
      </c>
      <c r="AW31" s="2" t="s">
        <v>52</v>
      </c>
      <c r="AX31" s="2" t="s">
        <v>52</v>
      </c>
      <c r="AY31" s="2" t="s">
        <v>52</v>
      </c>
    </row>
    <row r="32" spans="1:51" ht="30" customHeight="1" x14ac:dyDescent="0.3">
      <c r="A32" s="9"/>
      <c r="B32" s="9"/>
      <c r="C32" s="9"/>
      <c r="D32" s="9"/>
      <c r="E32" s="12"/>
      <c r="F32" s="13"/>
      <c r="G32" s="12"/>
      <c r="H32" s="13"/>
      <c r="I32" s="12"/>
      <c r="J32" s="13"/>
      <c r="K32" s="12"/>
      <c r="L32" s="13"/>
      <c r="M32" s="9"/>
    </row>
    <row r="33" spans="1:51" ht="30" customHeight="1" x14ac:dyDescent="0.3">
      <c r="A33" s="154" t="s">
        <v>466</v>
      </c>
      <c r="B33" s="154"/>
      <c r="C33" s="154"/>
      <c r="D33" s="154"/>
      <c r="E33" s="155"/>
      <c r="F33" s="156"/>
      <c r="G33" s="155"/>
      <c r="H33" s="156"/>
      <c r="I33" s="155"/>
      <c r="J33" s="156"/>
      <c r="K33" s="155"/>
      <c r="L33" s="156"/>
      <c r="M33" s="154"/>
      <c r="N33" s="1" t="s">
        <v>352</v>
      </c>
    </row>
    <row r="34" spans="1:51" ht="30" customHeight="1" x14ac:dyDescent="0.3">
      <c r="A34" s="8" t="s">
        <v>468</v>
      </c>
      <c r="B34" s="8" t="s">
        <v>52</v>
      </c>
      <c r="C34" s="8" t="s">
        <v>350</v>
      </c>
      <c r="D34" s="9">
        <v>1</v>
      </c>
      <c r="E34" s="12">
        <f>단가대비표!O29</f>
        <v>0</v>
      </c>
      <c r="F34" s="13">
        <f>TRUNC(E34*D34,1)</f>
        <v>0</v>
      </c>
      <c r="G34" s="12">
        <f>단가대비표!P29</f>
        <v>0</v>
      </c>
      <c r="H34" s="13">
        <f>TRUNC(G34*D34,1)</f>
        <v>0</v>
      </c>
      <c r="I34" s="12">
        <f>단가대비표!V29</f>
        <v>0</v>
      </c>
      <c r="J34" s="13">
        <f>TRUNC(I34*D34,1)</f>
        <v>0</v>
      </c>
      <c r="K34" s="12">
        <f t="shared" ref="K34:L36" si="4">TRUNC(E34+G34+I34,1)</f>
        <v>0</v>
      </c>
      <c r="L34" s="13">
        <f t="shared" si="4"/>
        <v>0</v>
      </c>
      <c r="M34" s="8" t="s">
        <v>52</v>
      </c>
      <c r="N34" s="2" t="s">
        <v>352</v>
      </c>
      <c r="O34" s="2" t="s">
        <v>469</v>
      </c>
      <c r="P34" s="2" t="s">
        <v>64</v>
      </c>
      <c r="Q34" s="2" t="s">
        <v>64</v>
      </c>
      <c r="R34" s="2" t="s">
        <v>63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2" t="s">
        <v>52</v>
      </c>
      <c r="AW34" s="2" t="s">
        <v>470</v>
      </c>
      <c r="AX34" s="2" t="s">
        <v>52</v>
      </c>
      <c r="AY34" s="2" t="s">
        <v>52</v>
      </c>
    </row>
    <row r="35" spans="1:51" ht="30" customHeight="1" x14ac:dyDescent="0.3">
      <c r="A35" s="8" t="s">
        <v>471</v>
      </c>
      <c r="B35" s="8" t="s">
        <v>424</v>
      </c>
      <c r="C35" s="8" t="s">
        <v>425</v>
      </c>
      <c r="D35" s="9">
        <v>3.9E-2</v>
      </c>
      <c r="E35" s="12">
        <f>단가대비표!O77</f>
        <v>0</v>
      </c>
      <c r="F35" s="13">
        <f>TRUNC(E35*D35,1)</f>
        <v>0</v>
      </c>
      <c r="G35" s="12">
        <f>단가대비표!P77</f>
        <v>265406</v>
      </c>
      <c r="H35" s="13">
        <f>TRUNC(G35*D35,1)</f>
        <v>10350.799999999999</v>
      </c>
      <c r="I35" s="12">
        <f>단가대비표!V77</f>
        <v>0</v>
      </c>
      <c r="J35" s="13">
        <f>TRUNC(I35*D35,1)</f>
        <v>0</v>
      </c>
      <c r="K35" s="12">
        <f t="shared" si="4"/>
        <v>265406</v>
      </c>
      <c r="L35" s="13">
        <f t="shared" si="4"/>
        <v>10350.799999999999</v>
      </c>
      <c r="M35" s="8" t="s">
        <v>52</v>
      </c>
      <c r="N35" s="2" t="s">
        <v>352</v>
      </c>
      <c r="O35" s="2" t="s">
        <v>472</v>
      </c>
      <c r="P35" s="2" t="s">
        <v>64</v>
      </c>
      <c r="Q35" s="2" t="s">
        <v>64</v>
      </c>
      <c r="R35" s="2" t="s">
        <v>63</v>
      </c>
      <c r="S35" s="3"/>
      <c r="T35" s="3"/>
      <c r="U35" s="3"/>
      <c r="V35" s="3">
        <v>1</v>
      </c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2" t="s">
        <v>52</v>
      </c>
      <c r="AW35" s="2" t="s">
        <v>473</v>
      </c>
      <c r="AX35" s="2" t="s">
        <v>52</v>
      </c>
      <c r="AY35" s="2" t="s">
        <v>52</v>
      </c>
    </row>
    <row r="36" spans="1:51" ht="30" customHeight="1" x14ac:dyDescent="0.3">
      <c r="A36" s="8" t="s">
        <v>428</v>
      </c>
      <c r="B36" s="8" t="s">
        <v>429</v>
      </c>
      <c r="C36" s="8" t="s">
        <v>430</v>
      </c>
      <c r="D36" s="9">
        <v>1</v>
      </c>
      <c r="E36" s="12">
        <f>TRUNC(SUMIF(V34:V36, RIGHTB(O36, 1), H34:H36)*U36, 2)</f>
        <v>310.52</v>
      </c>
      <c r="F36" s="13">
        <f>TRUNC(E36*D36,1)</f>
        <v>310.5</v>
      </c>
      <c r="G36" s="12">
        <v>0</v>
      </c>
      <c r="H36" s="13">
        <f>TRUNC(G36*D36,1)</f>
        <v>0</v>
      </c>
      <c r="I36" s="12">
        <v>0</v>
      </c>
      <c r="J36" s="13">
        <f>TRUNC(I36*D36,1)</f>
        <v>0</v>
      </c>
      <c r="K36" s="12">
        <f t="shared" si="4"/>
        <v>310.5</v>
      </c>
      <c r="L36" s="13">
        <f t="shared" si="4"/>
        <v>310.5</v>
      </c>
      <c r="M36" s="8" t="s">
        <v>52</v>
      </c>
      <c r="N36" s="2" t="s">
        <v>352</v>
      </c>
      <c r="O36" s="2" t="s">
        <v>431</v>
      </c>
      <c r="P36" s="2" t="s">
        <v>64</v>
      </c>
      <c r="Q36" s="2" t="s">
        <v>64</v>
      </c>
      <c r="R36" s="2" t="s">
        <v>64</v>
      </c>
      <c r="S36" s="3">
        <v>1</v>
      </c>
      <c r="T36" s="3">
        <v>0</v>
      </c>
      <c r="U36" s="3">
        <v>0.03</v>
      </c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2" t="s">
        <v>52</v>
      </c>
      <c r="AW36" s="2" t="s">
        <v>474</v>
      </c>
      <c r="AX36" s="2" t="s">
        <v>52</v>
      </c>
      <c r="AY36" s="2" t="s">
        <v>52</v>
      </c>
    </row>
    <row r="37" spans="1:51" ht="30" customHeight="1" x14ac:dyDescent="0.3">
      <c r="A37" s="8" t="s">
        <v>433</v>
      </c>
      <c r="B37" s="8" t="s">
        <v>52</v>
      </c>
      <c r="C37" s="8" t="s">
        <v>52</v>
      </c>
      <c r="D37" s="9"/>
      <c r="E37" s="12"/>
      <c r="F37" s="13">
        <f>TRUNC(SUMIF(N34:N36, N33, F34:F36),0)</f>
        <v>310</v>
      </c>
      <c r="G37" s="12"/>
      <c r="H37" s="13">
        <f>TRUNC(SUMIF(N34:N36, N33, H34:H36),0)</f>
        <v>10350</v>
      </c>
      <c r="I37" s="12"/>
      <c r="J37" s="13">
        <f>TRUNC(SUMIF(N34:N36, N33, J34:J36),0)</f>
        <v>0</v>
      </c>
      <c r="K37" s="12"/>
      <c r="L37" s="13">
        <f>F37+H37+J37</f>
        <v>10660</v>
      </c>
      <c r="M37" s="8" t="s">
        <v>52</v>
      </c>
      <c r="N37" s="2" t="s">
        <v>231</v>
      </c>
      <c r="O37" s="2" t="s">
        <v>231</v>
      </c>
      <c r="P37" s="2" t="s">
        <v>52</v>
      </c>
      <c r="Q37" s="2" t="s">
        <v>52</v>
      </c>
      <c r="R37" s="2" t="s">
        <v>52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2" t="s">
        <v>52</v>
      </c>
      <c r="AW37" s="2" t="s">
        <v>52</v>
      </c>
      <c r="AX37" s="2" t="s">
        <v>52</v>
      </c>
      <c r="AY37" s="2" t="s">
        <v>52</v>
      </c>
    </row>
    <row r="38" spans="1:51" ht="30" customHeight="1" x14ac:dyDescent="0.3">
      <c r="A38" s="9"/>
      <c r="B38" s="9"/>
      <c r="C38" s="9"/>
      <c r="D38" s="9"/>
      <c r="E38" s="12"/>
      <c r="F38" s="13"/>
      <c r="G38" s="12"/>
      <c r="H38" s="13"/>
      <c r="I38" s="12"/>
      <c r="J38" s="13"/>
      <c r="K38" s="12"/>
      <c r="L38" s="13"/>
      <c r="M38" s="9"/>
    </row>
    <row r="39" spans="1:51" ht="30" customHeight="1" x14ac:dyDescent="0.3">
      <c r="A39" s="154" t="s">
        <v>475</v>
      </c>
      <c r="B39" s="154"/>
      <c r="C39" s="154"/>
      <c r="D39" s="154"/>
      <c r="E39" s="155"/>
      <c r="F39" s="156"/>
      <c r="G39" s="155"/>
      <c r="H39" s="156"/>
      <c r="I39" s="155"/>
      <c r="J39" s="156"/>
      <c r="K39" s="155"/>
      <c r="L39" s="156"/>
      <c r="M39" s="154"/>
      <c r="N39" s="1" t="s">
        <v>356</v>
      </c>
    </row>
    <row r="40" spans="1:51" ht="30" customHeight="1" x14ac:dyDescent="0.3">
      <c r="A40" s="8" t="s">
        <v>476</v>
      </c>
      <c r="B40" s="8" t="s">
        <v>52</v>
      </c>
      <c r="C40" s="8" t="s">
        <v>350</v>
      </c>
      <c r="D40" s="9">
        <v>1</v>
      </c>
      <c r="E40" s="12">
        <f>단가대비표!O30</f>
        <v>0</v>
      </c>
      <c r="F40" s="13">
        <f>TRUNC(E40*D40,1)</f>
        <v>0</v>
      </c>
      <c r="G40" s="12">
        <f>단가대비표!P30</f>
        <v>0</v>
      </c>
      <c r="H40" s="13">
        <f>TRUNC(G40*D40,1)</f>
        <v>0</v>
      </c>
      <c r="I40" s="12">
        <f>단가대비표!V30</f>
        <v>0</v>
      </c>
      <c r="J40" s="13">
        <f>TRUNC(I40*D40,1)</f>
        <v>0</v>
      </c>
      <c r="K40" s="12">
        <f t="shared" ref="K40:L42" si="5">TRUNC(E40+G40+I40,1)</f>
        <v>0</v>
      </c>
      <c r="L40" s="13">
        <f t="shared" si="5"/>
        <v>0</v>
      </c>
      <c r="M40" s="8" t="s">
        <v>52</v>
      </c>
      <c r="N40" s="2" t="s">
        <v>356</v>
      </c>
      <c r="O40" s="2" t="s">
        <v>477</v>
      </c>
      <c r="P40" s="2" t="s">
        <v>64</v>
      </c>
      <c r="Q40" s="2" t="s">
        <v>64</v>
      </c>
      <c r="R40" s="2" t="s">
        <v>63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2" t="s">
        <v>52</v>
      </c>
      <c r="AW40" s="2" t="s">
        <v>478</v>
      </c>
      <c r="AX40" s="2" t="s">
        <v>52</v>
      </c>
      <c r="AY40" s="2" t="s">
        <v>52</v>
      </c>
    </row>
    <row r="41" spans="1:51" ht="30" customHeight="1" x14ac:dyDescent="0.3">
      <c r="A41" s="8" t="s">
        <v>471</v>
      </c>
      <c r="B41" s="8" t="s">
        <v>424</v>
      </c>
      <c r="C41" s="8" t="s">
        <v>425</v>
      </c>
      <c r="D41" s="9">
        <v>0.06</v>
      </c>
      <c r="E41" s="12">
        <f>단가대비표!O77</f>
        <v>0</v>
      </c>
      <c r="F41" s="13">
        <f>TRUNC(E41*D41,1)</f>
        <v>0</v>
      </c>
      <c r="G41" s="12">
        <f>단가대비표!P77</f>
        <v>265406</v>
      </c>
      <c r="H41" s="13">
        <f>TRUNC(G41*D41,1)</f>
        <v>15924.3</v>
      </c>
      <c r="I41" s="12">
        <f>단가대비표!V77</f>
        <v>0</v>
      </c>
      <c r="J41" s="13">
        <f>TRUNC(I41*D41,1)</f>
        <v>0</v>
      </c>
      <c r="K41" s="12">
        <f t="shared" si="5"/>
        <v>265406</v>
      </c>
      <c r="L41" s="13">
        <f t="shared" si="5"/>
        <v>15924.3</v>
      </c>
      <c r="M41" s="8" t="s">
        <v>52</v>
      </c>
      <c r="N41" s="2" t="s">
        <v>356</v>
      </c>
      <c r="O41" s="2" t="s">
        <v>472</v>
      </c>
      <c r="P41" s="2" t="s">
        <v>64</v>
      </c>
      <c r="Q41" s="2" t="s">
        <v>64</v>
      </c>
      <c r="R41" s="2" t="s">
        <v>63</v>
      </c>
      <c r="S41" s="3"/>
      <c r="T41" s="3"/>
      <c r="U41" s="3"/>
      <c r="V41" s="3">
        <v>1</v>
      </c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2" t="s">
        <v>52</v>
      </c>
      <c r="AW41" s="2" t="s">
        <v>479</v>
      </c>
      <c r="AX41" s="2" t="s">
        <v>52</v>
      </c>
      <c r="AY41" s="2" t="s">
        <v>52</v>
      </c>
    </row>
    <row r="42" spans="1:51" ht="30" customHeight="1" x14ac:dyDescent="0.3">
      <c r="A42" s="8" t="s">
        <v>428</v>
      </c>
      <c r="B42" s="8" t="s">
        <v>429</v>
      </c>
      <c r="C42" s="8" t="s">
        <v>430</v>
      </c>
      <c r="D42" s="9">
        <v>1</v>
      </c>
      <c r="E42" s="12">
        <f>TRUNC(SUMIF(V40:V42, RIGHTB(O42, 1), H40:H42)*U42, 2)</f>
        <v>477.72</v>
      </c>
      <c r="F42" s="13">
        <f>TRUNC(E42*D42,1)</f>
        <v>477.7</v>
      </c>
      <c r="G42" s="12">
        <v>0</v>
      </c>
      <c r="H42" s="13">
        <f>TRUNC(G42*D42,1)</f>
        <v>0</v>
      </c>
      <c r="I42" s="12">
        <v>0</v>
      </c>
      <c r="J42" s="13">
        <f>TRUNC(I42*D42,1)</f>
        <v>0</v>
      </c>
      <c r="K42" s="12">
        <f t="shared" si="5"/>
        <v>477.7</v>
      </c>
      <c r="L42" s="13">
        <f t="shared" si="5"/>
        <v>477.7</v>
      </c>
      <c r="M42" s="8" t="s">
        <v>52</v>
      </c>
      <c r="N42" s="2" t="s">
        <v>356</v>
      </c>
      <c r="O42" s="2" t="s">
        <v>431</v>
      </c>
      <c r="P42" s="2" t="s">
        <v>64</v>
      </c>
      <c r="Q42" s="2" t="s">
        <v>64</v>
      </c>
      <c r="R42" s="2" t="s">
        <v>64</v>
      </c>
      <c r="S42" s="3">
        <v>1</v>
      </c>
      <c r="T42" s="3">
        <v>0</v>
      </c>
      <c r="U42" s="3">
        <v>0.03</v>
      </c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2" t="s">
        <v>52</v>
      </c>
      <c r="AW42" s="2" t="s">
        <v>480</v>
      </c>
      <c r="AX42" s="2" t="s">
        <v>52</v>
      </c>
      <c r="AY42" s="2" t="s">
        <v>52</v>
      </c>
    </row>
    <row r="43" spans="1:51" ht="30" customHeight="1" x14ac:dyDescent="0.3">
      <c r="A43" s="8" t="s">
        <v>433</v>
      </c>
      <c r="B43" s="8" t="s">
        <v>52</v>
      </c>
      <c r="C43" s="8" t="s">
        <v>52</v>
      </c>
      <c r="D43" s="9"/>
      <c r="E43" s="12"/>
      <c r="F43" s="13">
        <f>TRUNC(SUMIF(N40:N42, N39, F40:F42),0)</f>
        <v>477</v>
      </c>
      <c r="G43" s="12"/>
      <c r="H43" s="13">
        <f>TRUNC(SUMIF(N40:N42, N39, H40:H42),0)</f>
        <v>15924</v>
      </c>
      <c r="I43" s="12"/>
      <c r="J43" s="13">
        <f>TRUNC(SUMIF(N40:N42, N39, J40:J42),0)</f>
        <v>0</v>
      </c>
      <c r="K43" s="12"/>
      <c r="L43" s="13">
        <f>F43+H43+J43</f>
        <v>16401</v>
      </c>
      <c r="M43" s="8" t="s">
        <v>52</v>
      </c>
      <c r="N43" s="2" t="s">
        <v>231</v>
      </c>
      <c r="O43" s="2" t="s">
        <v>231</v>
      </c>
      <c r="P43" s="2" t="s">
        <v>52</v>
      </c>
      <c r="Q43" s="2" t="s">
        <v>52</v>
      </c>
      <c r="R43" s="2" t="s">
        <v>52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2" t="s">
        <v>52</v>
      </c>
      <c r="AW43" s="2" t="s">
        <v>52</v>
      </c>
      <c r="AX43" s="2" t="s">
        <v>52</v>
      </c>
      <c r="AY43" s="2" t="s">
        <v>52</v>
      </c>
    </row>
    <row r="44" spans="1:51" ht="30" customHeight="1" x14ac:dyDescent="0.3">
      <c r="A44" s="9"/>
      <c r="B44" s="9"/>
      <c r="C44" s="9"/>
      <c r="D44" s="9"/>
      <c r="E44" s="12"/>
      <c r="F44" s="13"/>
      <c r="G44" s="12"/>
      <c r="H44" s="13"/>
      <c r="I44" s="12"/>
      <c r="J44" s="13"/>
      <c r="K44" s="12"/>
      <c r="L44" s="13"/>
      <c r="M44" s="9"/>
    </row>
    <row r="45" spans="1:51" ht="30" customHeight="1" x14ac:dyDescent="0.3">
      <c r="A45" s="154" t="s">
        <v>481</v>
      </c>
      <c r="B45" s="154"/>
      <c r="C45" s="154"/>
      <c r="D45" s="154"/>
      <c r="E45" s="155"/>
      <c r="F45" s="156"/>
      <c r="G45" s="155"/>
      <c r="H45" s="156"/>
      <c r="I45" s="155"/>
      <c r="J45" s="156"/>
      <c r="K45" s="155"/>
      <c r="L45" s="156"/>
      <c r="M45" s="154"/>
      <c r="N45" s="1" t="s">
        <v>360</v>
      </c>
    </row>
    <row r="46" spans="1:51" ht="30" customHeight="1" x14ac:dyDescent="0.3">
      <c r="A46" s="8" t="s">
        <v>482</v>
      </c>
      <c r="B46" s="8" t="s">
        <v>52</v>
      </c>
      <c r="C46" s="8" t="s">
        <v>350</v>
      </c>
      <c r="D46" s="9">
        <v>1</v>
      </c>
      <c r="E46" s="12">
        <f>단가대비표!O31</f>
        <v>0</v>
      </c>
      <c r="F46" s="13">
        <f>TRUNC(E46*D46,1)</f>
        <v>0</v>
      </c>
      <c r="G46" s="12">
        <f>단가대비표!P31</f>
        <v>0</v>
      </c>
      <c r="H46" s="13">
        <f>TRUNC(G46*D46,1)</f>
        <v>0</v>
      </c>
      <c r="I46" s="12">
        <f>단가대비표!V31</f>
        <v>0</v>
      </c>
      <c r="J46" s="13">
        <f>TRUNC(I46*D46,1)</f>
        <v>0</v>
      </c>
      <c r="K46" s="12">
        <f t="shared" ref="K46:L48" si="6">TRUNC(E46+G46+I46,1)</f>
        <v>0</v>
      </c>
      <c r="L46" s="13">
        <f t="shared" si="6"/>
        <v>0</v>
      </c>
      <c r="M46" s="8" t="s">
        <v>52</v>
      </c>
      <c r="N46" s="2" t="s">
        <v>360</v>
      </c>
      <c r="O46" s="2" t="s">
        <v>483</v>
      </c>
      <c r="P46" s="2" t="s">
        <v>64</v>
      </c>
      <c r="Q46" s="2" t="s">
        <v>64</v>
      </c>
      <c r="R46" s="2" t="s">
        <v>63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2" t="s">
        <v>52</v>
      </c>
      <c r="AW46" s="2" t="s">
        <v>484</v>
      </c>
      <c r="AX46" s="2" t="s">
        <v>52</v>
      </c>
      <c r="AY46" s="2" t="s">
        <v>52</v>
      </c>
    </row>
    <row r="47" spans="1:51" ht="30" customHeight="1" x14ac:dyDescent="0.3">
      <c r="A47" s="8" t="s">
        <v>471</v>
      </c>
      <c r="B47" s="8" t="s">
        <v>424</v>
      </c>
      <c r="C47" s="8" t="s">
        <v>425</v>
      </c>
      <c r="D47" s="9">
        <v>0.06</v>
      </c>
      <c r="E47" s="12">
        <f>단가대비표!O77</f>
        <v>0</v>
      </c>
      <c r="F47" s="13">
        <f>TRUNC(E47*D47,1)</f>
        <v>0</v>
      </c>
      <c r="G47" s="12">
        <f>단가대비표!P77</f>
        <v>265406</v>
      </c>
      <c r="H47" s="13">
        <f>TRUNC(G47*D47,1)</f>
        <v>15924.3</v>
      </c>
      <c r="I47" s="12">
        <f>단가대비표!V77</f>
        <v>0</v>
      </c>
      <c r="J47" s="13">
        <f>TRUNC(I47*D47,1)</f>
        <v>0</v>
      </c>
      <c r="K47" s="12">
        <f t="shared" si="6"/>
        <v>265406</v>
      </c>
      <c r="L47" s="13">
        <f t="shared" si="6"/>
        <v>15924.3</v>
      </c>
      <c r="M47" s="8" t="s">
        <v>52</v>
      </c>
      <c r="N47" s="2" t="s">
        <v>360</v>
      </c>
      <c r="O47" s="2" t="s">
        <v>472</v>
      </c>
      <c r="P47" s="2" t="s">
        <v>64</v>
      </c>
      <c r="Q47" s="2" t="s">
        <v>64</v>
      </c>
      <c r="R47" s="2" t="s">
        <v>63</v>
      </c>
      <c r="S47" s="3"/>
      <c r="T47" s="3"/>
      <c r="U47" s="3"/>
      <c r="V47" s="3">
        <v>1</v>
      </c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2" t="s">
        <v>52</v>
      </c>
      <c r="AW47" s="2" t="s">
        <v>485</v>
      </c>
      <c r="AX47" s="2" t="s">
        <v>52</v>
      </c>
      <c r="AY47" s="2" t="s">
        <v>52</v>
      </c>
    </row>
    <row r="48" spans="1:51" ht="30" customHeight="1" x14ac:dyDescent="0.3">
      <c r="A48" s="8" t="s">
        <v>428</v>
      </c>
      <c r="B48" s="8" t="s">
        <v>429</v>
      </c>
      <c r="C48" s="8" t="s">
        <v>430</v>
      </c>
      <c r="D48" s="9">
        <v>1</v>
      </c>
      <c r="E48" s="12">
        <f>TRUNC(SUMIF(V46:V48, RIGHTB(O48, 1), H46:H48)*U48, 2)</f>
        <v>477.72</v>
      </c>
      <c r="F48" s="13">
        <f>TRUNC(E48*D48,1)</f>
        <v>477.7</v>
      </c>
      <c r="G48" s="12">
        <v>0</v>
      </c>
      <c r="H48" s="13">
        <f>TRUNC(G48*D48,1)</f>
        <v>0</v>
      </c>
      <c r="I48" s="12">
        <v>0</v>
      </c>
      <c r="J48" s="13">
        <f>TRUNC(I48*D48,1)</f>
        <v>0</v>
      </c>
      <c r="K48" s="12">
        <f t="shared" si="6"/>
        <v>477.7</v>
      </c>
      <c r="L48" s="13">
        <f t="shared" si="6"/>
        <v>477.7</v>
      </c>
      <c r="M48" s="8" t="s">
        <v>52</v>
      </c>
      <c r="N48" s="2" t="s">
        <v>360</v>
      </c>
      <c r="O48" s="2" t="s">
        <v>431</v>
      </c>
      <c r="P48" s="2" t="s">
        <v>64</v>
      </c>
      <c r="Q48" s="2" t="s">
        <v>64</v>
      </c>
      <c r="R48" s="2" t="s">
        <v>64</v>
      </c>
      <c r="S48" s="3">
        <v>1</v>
      </c>
      <c r="T48" s="3">
        <v>0</v>
      </c>
      <c r="U48" s="3">
        <v>0.03</v>
      </c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2" t="s">
        <v>52</v>
      </c>
      <c r="AW48" s="2" t="s">
        <v>486</v>
      </c>
      <c r="AX48" s="2" t="s">
        <v>52</v>
      </c>
      <c r="AY48" s="2" t="s">
        <v>52</v>
      </c>
    </row>
    <row r="49" spans="1:51" ht="30" customHeight="1" x14ac:dyDescent="0.3">
      <c r="A49" s="8" t="s">
        <v>433</v>
      </c>
      <c r="B49" s="8" t="s">
        <v>52</v>
      </c>
      <c r="C49" s="8" t="s">
        <v>52</v>
      </c>
      <c r="D49" s="9"/>
      <c r="E49" s="12"/>
      <c r="F49" s="13">
        <f>TRUNC(SUMIF(N46:N48, N45, F46:F48),0)</f>
        <v>477</v>
      </c>
      <c r="G49" s="12"/>
      <c r="H49" s="13">
        <f>TRUNC(SUMIF(N46:N48, N45, H46:H48),0)</f>
        <v>15924</v>
      </c>
      <c r="I49" s="12"/>
      <c r="J49" s="13">
        <f>TRUNC(SUMIF(N46:N48, N45, J46:J48),0)</f>
        <v>0</v>
      </c>
      <c r="K49" s="12"/>
      <c r="L49" s="13">
        <f>F49+H49+J49</f>
        <v>16401</v>
      </c>
      <c r="M49" s="8" t="s">
        <v>52</v>
      </c>
      <c r="N49" s="2" t="s">
        <v>231</v>
      </c>
      <c r="O49" s="2" t="s">
        <v>231</v>
      </c>
      <c r="P49" s="2" t="s">
        <v>52</v>
      </c>
      <c r="Q49" s="2" t="s">
        <v>52</v>
      </c>
      <c r="R49" s="2" t="s">
        <v>52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2" t="s">
        <v>52</v>
      </c>
      <c r="AW49" s="2" t="s">
        <v>52</v>
      </c>
      <c r="AX49" s="2" t="s">
        <v>52</v>
      </c>
      <c r="AY49" s="2" t="s">
        <v>52</v>
      </c>
    </row>
    <row r="50" spans="1:51" ht="30" customHeight="1" x14ac:dyDescent="0.3">
      <c r="A50" s="9"/>
      <c r="B50" s="9"/>
      <c r="C50" s="9"/>
      <c r="D50" s="9"/>
      <c r="E50" s="12"/>
      <c r="F50" s="13"/>
      <c r="G50" s="12"/>
      <c r="H50" s="13"/>
      <c r="I50" s="12"/>
      <c r="J50" s="13"/>
      <c r="K50" s="12"/>
      <c r="L50" s="13"/>
      <c r="M50" s="9"/>
    </row>
    <row r="51" spans="1:51" ht="30" customHeight="1" x14ac:dyDescent="0.3">
      <c r="A51" s="154" t="s">
        <v>487</v>
      </c>
      <c r="B51" s="154"/>
      <c r="C51" s="154"/>
      <c r="D51" s="154"/>
      <c r="E51" s="155"/>
      <c r="F51" s="156"/>
      <c r="G51" s="155"/>
      <c r="H51" s="156"/>
      <c r="I51" s="155"/>
      <c r="J51" s="156"/>
      <c r="K51" s="155"/>
      <c r="L51" s="156"/>
      <c r="M51" s="154"/>
      <c r="N51" s="1" t="s">
        <v>364</v>
      </c>
    </row>
    <row r="52" spans="1:51" ht="30" customHeight="1" x14ac:dyDescent="0.3">
      <c r="A52" s="8" t="s">
        <v>489</v>
      </c>
      <c r="B52" s="8" t="s">
        <v>52</v>
      </c>
      <c r="C52" s="8" t="s">
        <v>350</v>
      </c>
      <c r="D52" s="9">
        <v>1</v>
      </c>
      <c r="E52" s="12">
        <f>단가대비표!O32</f>
        <v>0</v>
      </c>
      <c r="F52" s="13">
        <f>TRUNC(E52*D52,1)</f>
        <v>0</v>
      </c>
      <c r="G52" s="12">
        <f>단가대비표!P32</f>
        <v>0</v>
      </c>
      <c r="H52" s="13">
        <f>TRUNC(G52*D52,1)</f>
        <v>0</v>
      </c>
      <c r="I52" s="12">
        <f>단가대비표!V32</f>
        <v>0</v>
      </c>
      <c r="J52" s="13">
        <f>TRUNC(I52*D52,1)</f>
        <v>0</v>
      </c>
      <c r="K52" s="12">
        <f t="shared" ref="K52:L54" si="7">TRUNC(E52+G52+I52,1)</f>
        <v>0</v>
      </c>
      <c r="L52" s="13">
        <f t="shared" si="7"/>
        <v>0</v>
      </c>
      <c r="M52" s="8" t="s">
        <v>52</v>
      </c>
      <c r="N52" s="2" t="s">
        <v>364</v>
      </c>
      <c r="O52" s="2" t="s">
        <v>490</v>
      </c>
      <c r="P52" s="2" t="s">
        <v>64</v>
      </c>
      <c r="Q52" s="2" t="s">
        <v>64</v>
      </c>
      <c r="R52" s="2" t="s">
        <v>63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2" t="s">
        <v>52</v>
      </c>
      <c r="AW52" s="2" t="s">
        <v>491</v>
      </c>
      <c r="AX52" s="2" t="s">
        <v>52</v>
      </c>
      <c r="AY52" s="2" t="s">
        <v>52</v>
      </c>
    </row>
    <row r="53" spans="1:51" ht="30" customHeight="1" x14ac:dyDescent="0.3">
      <c r="A53" s="8" t="s">
        <v>492</v>
      </c>
      <c r="B53" s="8" t="s">
        <v>424</v>
      </c>
      <c r="C53" s="8" t="s">
        <v>425</v>
      </c>
      <c r="D53" s="9">
        <v>2.1000000000000001E-2</v>
      </c>
      <c r="E53" s="12">
        <f>단가대비표!O80</f>
        <v>0</v>
      </c>
      <c r="F53" s="13">
        <f>TRUNC(E53*D53,1)</f>
        <v>0</v>
      </c>
      <c r="G53" s="12">
        <f>단가대비표!P80</f>
        <v>280506</v>
      </c>
      <c r="H53" s="13">
        <f>TRUNC(G53*D53,1)</f>
        <v>5890.6</v>
      </c>
      <c r="I53" s="12">
        <f>단가대비표!V80</f>
        <v>0</v>
      </c>
      <c r="J53" s="13">
        <f>TRUNC(I53*D53,1)</f>
        <v>0</v>
      </c>
      <c r="K53" s="12">
        <f t="shared" si="7"/>
        <v>280506</v>
      </c>
      <c r="L53" s="13">
        <f t="shared" si="7"/>
        <v>5890.6</v>
      </c>
      <c r="M53" s="8" t="s">
        <v>52</v>
      </c>
      <c r="N53" s="2" t="s">
        <v>364</v>
      </c>
      <c r="O53" s="2" t="s">
        <v>493</v>
      </c>
      <c r="P53" s="2" t="s">
        <v>64</v>
      </c>
      <c r="Q53" s="2" t="s">
        <v>64</v>
      </c>
      <c r="R53" s="2" t="s">
        <v>63</v>
      </c>
      <c r="S53" s="3"/>
      <c r="T53" s="3"/>
      <c r="U53" s="3"/>
      <c r="V53" s="3">
        <v>1</v>
      </c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2" t="s">
        <v>52</v>
      </c>
      <c r="AW53" s="2" t="s">
        <v>494</v>
      </c>
      <c r="AX53" s="2" t="s">
        <v>52</v>
      </c>
      <c r="AY53" s="2" t="s">
        <v>52</v>
      </c>
    </row>
    <row r="54" spans="1:51" ht="30" customHeight="1" x14ac:dyDescent="0.3">
      <c r="A54" s="8" t="s">
        <v>428</v>
      </c>
      <c r="B54" s="8" t="s">
        <v>429</v>
      </c>
      <c r="C54" s="8" t="s">
        <v>430</v>
      </c>
      <c r="D54" s="9">
        <v>1</v>
      </c>
      <c r="E54" s="12">
        <f>TRUNC(SUMIF(V52:V54, RIGHTB(O54, 1), H52:H54)*U54, 2)</f>
        <v>176.71</v>
      </c>
      <c r="F54" s="13">
        <f>TRUNC(E54*D54,1)</f>
        <v>176.7</v>
      </c>
      <c r="G54" s="12">
        <v>0</v>
      </c>
      <c r="H54" s="13">
        <f>TRUNC(G54*D54,1)</f>
        <v>0</v>
      </c>
      <c r="I54" s="12">
        <v>0</v>
      </c>
      <c r="J54" s="13">
        <f>TRUNC(I54*D54,1)</f>
        <v>0</v>
      </c>
      <c r="K54" s="12">
        <f t="shared" si="7"/>
        <v>176.7</v>
      </c>
      <c r="L54" s="13">
        <f t="shared" si="7"/>
        <v>176.7</v>
      </c>
      <c r="M54" s="8" t="s">
        <v>52</v>
      </c>
      <c r="N54" s="2" t="s">
        <v>364</v>
      </c>
      <c r="O54" s="2" t="s">
        <v>431</v>
      </c>
      <c r="P54" s="2" t="s">
        <v>64</v>
      </c>
      <c r="Q54" s="2" t="s">
        <v>64</v>
      </c>
      <c r="R54" s="2" t="s">
        <v>64</v>
      </c>
      <c r="S54" s="3">
        <v>1</v>
      </c>
      <c r="T54" s="3">
        <v>0</v>
      </c>
      <c r="U54" s="3">
        <v>0.03</v>
      </c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2" t="s">
        <v>52</v>
      </c>
      <c r="AW54" s="2" t="s">
        <v>495</v>
      </c>
      <c r="AX54" s="2" t="s">
        <v>52</v>
      </c>
      <c r="AY54" s="2" t="s">
        <v>52</v>
      </c>
    </row>
    <row r="55" spans="1:51" ht="30" customHeight="1" x14ac:dyDescent="0.3">
      <c r="A55" s="8" t="s">
        <v>433</v>
      </c>
      <c r="B55" s="8" t="s">
        <v>52</v>
      </c>
      <c r="C55" s="8" t="s">
        <v>52</v>
      </c>
      <c r="D55" s="9"/>
      <c r="E55" s="12"/>
      <c r="F55" s="13">
        <f>TRUNC(SUMIF(N52:N54, N51, F52:F54),0)</f>
        <v>176</v>
      </c>
      <c r="G55" s="12"/>
      <c r="H55" s="13">
        <f>TRUNC(SUMIF(N52:N54, N51, H52:H54),0)</f>
        <v>5890</v>
      </c>
      <c r="I55" s="12"/>
      <c r="J55" s="13">
        <f>TRUNC(SUMIF(N52:N54, N51, J52:J54),0)</f>
        <v>0</v>
      </c>
      <c r="K55" s="12"/>
      <c r="L55" s="13">
        <f>F55+H55+J55</f>
        <v>6066</v>
      </c>
      <c r="M55" s="8" t="s">
        <v>52</v>
      </c>
      <c r="N55" s="2" t="s">
        <v>231</v>
      </c>
      <c r="O55" s="2" t="s">
        <v>231</v>
      </c>
      <c r="P55" s="2" t="s">
        <v>52</v>
      </c>
      <c r="Q55" s="2" t="s">
        <v>52</v>
      </c>
      <c r="R55" s="2" t="s">
        <v>52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2" t="s">
        <v>52</v>
      </c>
      <c r="AW55" s="2" t="s">
        <v>52</v>
      </c>
      <c r="AX55" s="2" t="s">
        <v>52</v>
      </c>
      <c r="AY55" s="2" t="s">
        <v>52</v>
      </c>
    </row>
    <row r="56" spans="1:51" ht="30" customHeight="1" x14ac:dyDescent="0.3">
      <c r="A56" s="9"/>
      <c r="B56" s="9"/>
      <c r="C56" s="9"/>
      <c r="D56" s="9"/>
      <c r="E56" s="12"/>
      <c r="F56" s="13"/>
      <c r="G56" s="12"/>
      <c r="H56" s="13"/>
      <c r="I56" s="12"/>
      <c r="J56" s="13"/>
      <c r="K56" s="12"/>
      <c r="L56" s="13"/>
      <c r="M56" s="9"/>
    </row>
    <row r="57" spans="1:51" ht="30" customHeight="1" x14ac:dyDescent="0.3">
      <c r="A57" s="154" t="s">
        <v>496</v>
      </c>
      <c r="B57" s="154"/>
      <c r="C57" s="154"/>
      <c r="D57" s="154"/>
      <c r="E57" s="155"/>
      <c r="F57" s="156"/>
      <c r="G57" s="155"/>
      <c r="H57" s="156"/>
      <c r="I57" s="155"/>
      <c r="J57" s="156"/>
      <c r="K57" s="155"/>
      <c r="L57" s="156"/>
      <c r="M57" s="154"/>
      <c r="N57" s="1" t="s">
        <v>368</v>
      </c>
    </row>
    <row r="58" spans="1:51" ht="30" customHeight="1" x14ac:dyDescent="0.3">
      <c r="A58" s="8" t="s">
        <v>498</v>
      </c>
      <c r="B58" s="8" t="s">
        <v>52</v>
      </c>
      <c r="C58" s="8" t="s">
        <v>350</v>
      </c>
      <c r="D58" s="9">
        <v>1</v>
      </c>
      <c r="E58" s="12">
        <f>단가대비표!O33</f>
        <v>0</v>
      </c>
      <c r="F58" s="13">
        <f>TRUNC(E58*D58,1)</f>
        <v>0</v>
      </c>
      <c r="G58" s="12">
        <f>단가대비표!P33</f>
        <v>0</v>
      </c>
      <c r="H58" s="13">
        <f>TRUNC(G58*D58,1)</f>
        <v>0</v>
      </c>
      <c r="I58" s="12">
        <f>단가대비표!V33</f>
        <v>0</v>
      </c>
      <c r="J58" s="13">
        <f>TRUNC(I58*D58,1)</f>
        <v>0</v>
      </c>
      <c r="K58" s="12">
        <f t="shared" ref="K58:L61" si="8">TRUNC(E58+G58+I58,1)</f>
        <v>0</v>
      </c>
      <c r="L58" s="13">
        <f t="shared" si="8"/>
        <v>0</v>
      </c>
      <c r="M58" s="8" t="s">
        <v>52</v>
      </c>
      <c r="N58" s="2" t="s">
        <v>368</v>
      </c>
      <c r="O58" s="2" t="s">
        <v>499</v>
      </c>
      <c r="P58" s="2" t="s">
        <v>64</v>
      </c>
      <c r="Q58" s="2" t="s">
        <v>64</v>
      </c>
      <c r="R58" s="2" t="s">
        <v>63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2" t="s">
        <v>52</v>
      </c>
      <c r="AW58" s="2" t="s">
        <v>500</v>
      </c>
      <c r="AX58" s="2" t="s">
        <v>52</v>
      </c>
      <c r="AY58" s="2" t="s">
        <v>52</v>
      </c>
    </row>
    <row r="59" spans="1:51" ht="30" customHeight="1" x14ac:dyDescent="0.3">
      <c r="A59" s="8" t="s">
        <v>423</v>
      </c>
      <c r="B59" s="8" t="s">
        <v>424</v>
      </c>
      <c r="C59" s="8" t="s">
        <v>425</v>
      </c>
      <c r="D59" s="9">
        <v>0.04</v>
      </c>
      <c r="E59" s="12">
        <f>단가대비표!O74</f>
        <v>0</v>
      </c>
      <c r="F59" s="13">
        <f>TRUNC(E59*D59,1)</f>
        <v>0</v>
      </c>
      <c r="G59" s="12">
        <f>단가대비표!P74</f>
        <v>157068</v>
      </c>
      <c r="H59" s="13">
        <f>TRUNC(G59*D59,1)</f>
        <v>6282.7</v>
      </c>
      <c r="I59" s="12">
        <f>단가대비표!V74</f>
        <v>0</v>
      </c>
      <c r="J59" s="13">
        <f>TRUNC(I59*D59,1)</f>
        <v>0</v>
      </c>
      <c r="K59" s="12">
        <f t="shared" si="8"/>
        <v>157068</v>
      </c>
      <c r="L59" s="13">
        <f t="shared" si="8"/>
        <v>6282.7</v>
      </c>
      <c r="M59" s="8" t="s">
        <v>52</v>
      </c>
      <c r="N59" s="2" t="s">
        <v>368</v>
      </c>
      <c r="O59" s="2" t="s">
        <v>426</v>
      </c>
      <c r="P59" s="2" t="s">
        <v>64</v>
      </c>
      <c r="Q59" s="2" t="s">
        <v>64</v>
      </c>
      <c r="R59" s="2" t="s">
        <v>63</v>
      </c>
      <c r="S59" s="3"/>
      <c r="T59" s="3"/>
      <c r="U59" s="3"/>
      <c r="V59" s="3">
        <v>1</v>
      </c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2" t="s">
        <v>52</v>
      </c>
      <c r="AW59" s="2" t="s">
        <v>501</v>
      </c>
      <c r="AX59" s="2" t="s">
        <v>52</v>
      </c>
      <c r="AY59" s="2" t="s">
        <v>52</v>
      </c>
    </row>
    <row r="60" spans="1:51" ht="30" customHeight="1" x14ac:dyDescent="0.3">
      <c r="A60" s="8" t="s">
        <v>492</v>
      </c>
      <c r="B60" s="8" t="s">
        <v>424</v>
      </c>
      <c r="C60" s="8" t="s">
        <v>425</v>
      </c>
      <c r="D60" s="9">
        <v>0.04</v>
      </c>
      <c r="E60" s="12">
        <f>단가대비표!O80</f>
        <v>0</v>
      </c>
      <c r="F60" s="13">
        <f>TRUNC(E60*D60,1)</f>
        <v>0</v>
      </c>
      <c r="G60" s="12">
        <f>단가대비표!P80</f>
        <v>280506</v>
      </c>
      <c r="H60" s="13">
        <f>TRUNC(G60*D60,1)</f>
        <v>11220.2</v>
      </c>
      <c r="I60" s="12">
        <f>단가대비표!V80</f>
        <v>0</v>
      </c>
      <c r="J60" s="13">
        <f>TRUNC(I60*D60,1)</f>
        <v>0</v>
      </c>
      <c r="K60" s="12">
        <f t="shared" si="8"/>
        <v>280506</v>
      </c>
      <c r="L60" s="13">
        <f t="shared" si="8"/>
        <v>11220.2</v>
      </c>
      <c r="M60" s="8" t="s">
        <v>52</v>
      </c>
      <c r="N60" s="2" t="s">
        <v>368</v>
      </c>
      <c r="O60" s="2" t="s">
        <v>493</v>
      </c>
      <c r="P60" s="2" t="s">
        <v>64</v>
      </c>
      <c r="Q60" s="2" t="s">
        <v>64</v>
      </c>
      <c r="R60" s="2" t="s">
        <v>63</v>
      </c>
      <c r="S60" s="3"/>
      <c r="T60" s="3"/>
      <c r="U60" s="3"/>
      <c r="V60" s="3">
        <v>1</v>
      </c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2" t="s">
        <v>52</v>
      </c>
      <c r="AW60" s="2" t="s">
        <v>502</v>
      </c>
      <c r="AX60" s="2" t="s">
        <v>52</v>
      </c>
      <c r="AY60" s="2" t="s">
        <v>52</v>
      </c>
    </row>
    <row r="61" spans="1:51" ht="30" customHeight="1" x14ac:dyDescent="0.3">
      <c r="A61" s="8" t="s">
        <v>428</v>
      </c>
      <c r="B61" s="8" t="s">
        <v>429</v>
      </c>
      <c r="C61" s="8" t="s">
        <v>430</v>
      </c>
      <c r="D61" s="9">
        <v>1</v>
      </c>
      <c r="E61" s="12">
        <f>TRUNC(SUMIF(V58:V61, RIGHTB(O61, 1), H58:H61)*U61, 2)</f>
        <v>525.08000000000004</v>
      </c>
      <c r="F61" s="13">
        <f>TRUNC(E61*D61,1)</f>
        <v>525</v>
      </c>
      <c r="G61" s="12">
        <v>0</v>
      </c>
      <c r="H61" s="13">
        <f>TRUNC(G61*D61,1)</f>
        <v>0</v>
      </c>
      <c r="I61" s="12">
        <v>0</v>
      </c>
      <c r="J61" s="13">
        <f>TRUNC(I61*D61,1)</f>
        <v>0</v>
      </c>
      <c r="K61" s="12">
        <f t="shared" si="8"/>
        <v>525</v>
      </c>
      <c r="L61" s="13">
        <f t="shared" si="8"/>
        <v>525</v>
      </c>
      <c r="M61" s="8" t="s">
        <v>52</v>
      </c>
      <c r="N61" s="2" t="s">
        <v>368</v>
      </c>
      <c r="O61" s="2" t="s">
        <v>431</v>
      </c>
      <c r="P61" s="2" t="s">
        <v>64</v>
      </c>
      <c r="Q61" s="2" t="s">
        <v>64</v>
      </c>
      <c r="R61" s="2" t="s">
        <v>64</v>
      </c>
      <c r="S61" s="3">
        <v>1</v>
      </c>
      <c r="T61" s="3">
        <v>0</v>
      </c>
      <c r="U61" s="3">
        <v>0.03</v>
      </c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2" t="s">
        <v>52</v>
      </c>
      <c r="AW61" s="2" t="s">
        <v>503</v>
      </c>
      <c r="AX61" s="2" t="s">
        <v>52</v>
      </c>
      <c r="AY61" s="2" t="s">
        <v>52</v>
      </c>
    </row>
    <row r="62" spans="1:51" ht="30" customHeight="1" x14ac:dyDescent="0.3">
      <c r="A62" s="8" t="s">
        <v>433</v>
      </c>
      <c r="B62" s="8" t="s">
        <v>52</v>
      </c>
      <c r="C62" s="8" t="s">
        <v>52</v>
      </c>
      <c r="D62" s="9"/>
      <c r="E62" s="12"/>
      <c r="F62" s="13">
        <f>TRUNC(SUMIF(N58:N61, N57, F58:F61),0)</f>
        <v>525</v>
      </c>
      <c r="G62" s="12"/>
      <c r="H62" s="13">
        <f>TRUNC(SUMIF(N58:N61, N57, H58:H61),0)</f>
        <v>17502</v>
      </c>
      <c r="I62" s="12"/>
      <c r="J62" s="13">
        <f>TRUNC(SUMIF(N58:N61, N57, J58:J61),0)</f>
        <v>0</v>
      </c>
      <c r="K62" s="12"/>
      <c r="L62" s="13">
        <f>F62+H62+J62</f>
        <v>18027</v>
      </c>
      <c r="M62" s="8" t="s">
        <v>52</v>
      </c>
      <c r="N62" s="2" t="s">
        <v>231</v>
      </c>
      <c r="O62" s="2" t="s">
        <v>231</v>
      </c>
      <c r="P62" s="2" t="s">
        <v>52</v>
      </c>
      <c r="Q62" s="2" t="s">
        <v>52</v>
      </c>
      <c r="R62" s="2" t="s">
        <v>52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2" t="s">
        <v>52</v>
      </c>
      <c r="AW62" s="2" t="s">
        <v>52</v>
      </c>
      <c r="AX62" s="2" t="s">
        <v>52</v>
      </c>
      <c r="AY62" s="2" t="s">
        <v>52</v>
      </c>
    </row>
    <row r="63" spans="1:51" ht="30" customHeight="1" x14ac:dyDescent="0.3">
      <c r="A63" s="9"/>
      <c r="B63" s="9"/>
      <c r="C63" s="9"/>
      <c r="D63" s="9"/>
      <c r="E63" s="12"/>
      <c r="F63" s="13"/>
      <c r="G63" s="12"/>
      <c r="H63" s="13"/>
      <c r="I63" s="12"/>
      <c r="J63" s="13"/>
      <c r="K63" s="12"/>
      <c r="L63" s="13"/>
      <c r="M63" s="9"/>
    </row>
    <row r="64" spans="1:51" ht="30" customHeight="1" x14ac:dyDescent="0.3">
      <c r="A64" s="154" t="s">
        <v>504</v>
      </c>
      <c r="B64" s="154"/>
      <c r="C64" s="154"/>
      <c r="D64" s="154"/>
      <c r="E64" s="155"/>
      <c r="F64" s="156"/>
      <c r="G64" s="155"/>
      <c r="H64" s="156"/>
      <c r="I64" s="155"/>
      <c r="J64" s="156"/>
      <c r="K64" s="155"/>
      <c r="L64" s="156"/>
      <c r="M64" s="154"/>
      <c r="N64" s="1" t="s">
        <v>372</v>
      </c>
    </row>
    <row r="65" spans="1:51" ht="30" customHeight="1" x14ac:dyDescent="0.3">
      <c r="A65" s="8" t="s">
        <v>506</v>
      </c>
      <c r="B65" s="8" t="s">
        <v>52</v>
      </c>
      <c r="C65" s="8" t="s">
        <v>350</v>
      </c>
      <c r="D65" s="9">
        <v>1</v>
      </c>
      <c r="E65" s="12">
        <f>단가대비표!O34</f>
        <v>0</v>
      </c>
      <c r="F65" s="13">
        <f>TRUNC(E65*D65,1)</f>
        <v>0</v>
      </c>
      <c r="G65" s="12">
        <f>단가대비표!P34</f>
        <v>0</v>
      </c>
      <c r="H65" s="13">
        <f>TRUNC(G65*D65,1)</f>
        <v>0</v>
      </c>
      <c r="I65" s="12">
        <f>단가대비표!V34</f>
        <v>0</v>
      </c>
      <c r="J65" s="13">
        <f>TRUNC(I65*D65,1)</f>
        <v>0</v>
      </c>
      <c r="K65" s="12">
        <f t="shared" ref="K65:L68" si="9">TRUNC(E65+G65+I65,1)</f>
        <v>0</v>
      </c>
      <c r="L65" s="13">
        <f t="shared" si="9"/>
        <v>0</v>
      </c>
      <c r="M65" s="8" t="s">
        <v>52</v>
      </c>
      <c r="N65" s="2" t="s">
        <v>372</v>
      </c>
      <c r="O65" s="2" t="s">
        <v>507</v>
      </c>
      <c r="P65" s="2" t="s">
        <v>64</v>
      </c>
      <c r="Q65" s="2" t="s">
        <v>64</v>
      </c>
      <c r="R65" s="2" t="s">
        <v>63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2" t="s">
        <v>52</v>
      </c>
      <c r="AW65" s="2" t="s">
        <v>508</v>
      </c>
      <c r="AX65" s="2" t="s">
        <v>52</v>
      </c>
      <c r="AY65" s="2" t="s">
        <v>52</v>
      </c>
    </row>
    <row r="66" spans="1:51" ht="30" customHeight="1" x14ac:dyDescent="0.3">
      <c r="A66" s="8" t="s">
        <v>492</v>
      </c>
      <c r="B66" s="8" t="s">
        <v>424</v>
      </c>
      <c r="C66" s="8" t="s">
        <v>425</v>
      </c>
      <c r="D66" s="9">
        <v>5.0999999999999997E-2</v>
      </c>
      <c r="E66" s="12">
        <f>단가대비표!O80</f>
        <v>0</v>
      </c>
      <c r="F66" s="13">
        <f>TRUNC(E66*D66,1)</f>
        <v>0</v>
      </c>
      <c r="G66" s="12">
        <f>단가대비표!P80</f>
        <v>280506</v>
      </c>
      <c r="H66" s="13">
        <f>TRUNC(G66*D66,1)</f>
        <v>14305.8</v>
      </c>
      <c r="I66" s="12">
        <f>단가대비표!V80</f>
        <v>0</v>
      </c>
      <c r="J66" s="13">
        <f>TRUNC(I66*D66,1)</f>
        <v>0</v>
      </c>
      <c r="K66" s="12">
        <f t="shared" si="9"/>
        <v>280506</v>
      </c>
      <c r="L66" s="13">
        <f t="shared" si="9"/>
        <v>14305.8</v>
      </c>
      <c r="M66" s="8" t="s">
        <v>52</v>
      </c>
      <c r="N66" s="2" t="s">
        <v>372</v>
      </c>
      <c r="O66" s="2" t="s">
        <v>493</v>
      </c>
      <c r="P66" s="2" t="s">
        <v>64</v>
      </c>
      <c r="Q66" s="2" t="s">
        <v>64</v>
      </c>
      <c r="R66" s="2" t="s">
        <v>63</v>
      </c>
      <c r="S66" s="3"/>
      <c r="T66" s="3"/>
      <c r="U66" s="3"/>
      <c r="V66" s="3">
        <v>1</v>
      </c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2" t="s">
        <v>52</v>
      </c>
      <c r="AW66" s="2" t="s">
        <v>509</v>
      </c>
      <c r="AX66" s="2" t="s">
        <v>52</v>
      </c>
      <c r="AY66" s="2" t="s">
        <v>52</v>
      </c>
    </row>
    <row r="67" spans="1:51" ht="30" customHeight="1" x14ac:dyDescent="0.3">
      <c r="A67" s="8" t="s">
        <v>510</v>
      </c>
      <c r="B67" s="8" t="s">
        <v>424</v>
      </c>
      <c r="C67" s="8" t="s">
        <v>425</v>
      </c>
      <c r="D67" s="9">
        <v>5.0999999999999997E-2</v>
      </c>
      <c r="E67" s="12">
        <f>단가대비표!O82</f>
        <v>0</v>
      </c>
      <c r="F67" s="13">
        <f>TRUNC(E67*D67,1)</f>
        <v>0</v>
      </c>
      <c r="G67" s="12">
        <f>단가대비표!P82</f>
        <v>319190</v>
      </c>
      <c r="H67" s="13">
        <f>TRUNC(G67*D67,1)</f>
        <v>16278.6</v>
      </c>
      <c r="I67" s="12">
        <f>단가대비표!V82</f>
        <v>0</v>
      </c>
      <c r="J67" s="13">
        <f>TRUNC(I67*D67,1)</f>
        <v>0</v>
      </c>
      <c r="K67" s="12">
        <f t="shared" si="9"/>
        <v>319190</v>
      </c>
      <c r="L67" s="13">
        <f t="shared" si="9"/>
        <v>16278.6</v>
      </c>
      <c r="M67" s="8" t="s">
        <v>52</v>
      </c>
      <c r="N67" s="2" t="s">
        <v>372</v>
      </c>
      <c r="O67" s="2" t="s">
        <v>511</v>
      </c>
      <c r="P67" s="2" t="s">
        <v>64</v>
      </c>
      <c r="Q67" s="2" t="s">
        <v>64</v>
      </c>
      <c r="R67" s="2" t="s">
        <v>63</v>
      </c>
      <c r="S67" s="3"/>
      <c r="T67" s="3"/>
      <c r="U67" s="3"/>
      <c r="V67" s="3">
        <v>1</v>
      </c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2" t="s">
        <v>52</v>
      </c>
      <c r="AW67" s="2" t="s">
        <v>512</v>
      </c>
      <c r="AX67" s="2" t="s">
        <v>52</v>
      </c>
      <c r="AY67" s="2" t="s">
        <v>52</v>
      </c>
    </row>
    <row r="68" spans="1:51" ht="30" customHeight="1" x14ac:dyDescent="0.3">
      <c r="A68" s="8" t="s">
        <v>428</v>
      </c>
      <c r="B68" s="8" t="s">
        <v>429</v>
      </c>
      <c r="C68" s="8" t="s">
        <v>430</v>
      </c>
      <c r="D68" s="9">
        <v>1</v>
      </c>
      <c r="E68" s="12">
        <f>TRUNC(SUMIF(V65:V68, RIGHTB(O68, 1), H65:H68)*U68, 2)</f>
        <v>917.53</v>
      </c>
      <c r="F68" s="13">
        <f>TRUNC(E68*D68,1)</f>
        <v>917.5</v>
      </c>
      <c r="G68" s="12">
        <v>0</v>
      </c>
      <c r="H68" s="13">
        <f>TRUNC(G68*D68,1)</f>
        <v>0</v>
      </c>
      <c r="I68" s="12">
        <v>0</v>
      </c>
      <c r="J68" s="13">
        <f>TRUNC(I68*D68,1)</f>
        <v>0</v>
      </c>
      <c r="K68" s="12">
        <f t="shared" si="9"/>
        <v>917.5</v>
      </c>
      <c r="L68" s="13">
        <f t="shared" si="9"/>
        <v>917.5</v>
      </c>
      <c r="M68" s="8" t="s">
        <v>52</v>
      </c>
      <c r="N68" s="2" t="s">
        <v>372</v>
      </c>
      <c r="O68" s="2" t="s">
        <v>431</v>
      </c>
      <c r="P68" s="2" t="s">
        <v>64</v>
      </c>
      <c r="Q68" s="2" t="s">
        <v>64</v>
      </c>
      <c r="R68" s="2" t="s">
        <v>64</v>
      </c>
      <c r="S68" s="3">
        <v>1</v>
      </c>
      <c r="T68" s="3">
        <v>0</v>
      </c>
      <c r="U68" s="3">
        <v>0.03</v>
      </c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2" t="s">
        <v>52</v>
      </c>
      <c r="AW68" s="2" t="s">
        <v>513</v>
      </c>
      <c r="AX68" s="2" t="s">
        <v>52</v>
      </c>
      <c r="AY68" s="2" t="s">
        <v>52</v>
      </c>
    </row>
    <row r="69" spans="1:51" ht="30" customHeight="1" x14ac:dyDescent="0.3">
      <c r="A69" s="8" t="s">
        <v>433</v>
      </c>
      <c r="B69" s="8" t="s">
        <v>52</v>
      </c>
      <c r="C69" s="8" t="s">
        <v>52</v>
      </c>
      <c r="D69" s="9"/>
      <c r="E69" s="12"/>
      <c r="F69" s="13">
        <f>TRUNC(SUMIF(N65:N68, N64, F65:F68),0)</f>
        <v>917</v>
      </c>
      <c r="G69" s="12"/>
      <c r="H69" s="13">
        <f>TRUNC(SUMIF(N65:N68, N64, H65:H68),0)</f>
        <v>30584</v>
      </c>
      <c r="I69" s="12"/>
      <c r="J69" s="13">
        <f>TRUNC(SUMIF(N65:N68, N64, J65:J68),0)</f>
        <v>0</v>
      </c>
      <c r="K69" s="12"/>
      <c r="L69" s="13">
        <f>F69+H69+J69</f>
        <v>31501</v>
      </c>
      <c r="M69" s="8" t="s">
        <v>52</v>
      </c>
      <c r="N69" s="2" t="s">
        <v>231</v>
      </c>
      <c r="O69" s="2" t="s">
        <v>231</v>
      </c>
      <c r="P69" s="2" t="s">
        <v>52</v>
      </c>
      <c r="Q69" s="2" t="s">
        <v>52</v>
      </c>
      <c r="R69" s="2" t="s">
        <v>52</v>
      </c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2" t="s">
        <v>52</v>
      </c>
      <c r="AW69" s="2" t="s">
        <v>52</v>
      </c>
      <c r="AX69" s="2" t="s">
        <v>52</v>
      </c>
      <c r="AY69" s="2" t="s">
        <v>52</v>
      </c>
    </row>
    <row r="70" spans="1:51" ht="30" customHeight="1" x14ac:dyDescent="0.3">
      <c r="A70" s="9"/>
      <c r="B70" s="9"/>
      <c r="C70" s="9"/>
      <c r="D70" s="9"/>
      <c r="E70" s="12"/>
      <c r="F70" s="13"/>
      <c r="G70" s="12"/>
      <c r="H70" s="13"/>
      <c r="I70" s="12"/>
      <c r="J70" s="13"/>
      <c r="K70" s="12"/>
      <c r="L70" s="13"/>
      <c r="M70" s="9"/>
    </row>
    <row r="71" spans="1:51" ht="30" customHeight="1" x14ac:dyDescent="0.3">
      <c r="A71" s="154" t="s">
        <v>514</v>
      </c>
      <c r="B71" s="154"/>
      <c r="C71" s="154"/>
      <c r="D71" s="154"/>
      <c r="E71" s="155"/>
      <c r="F71" s="156"/>
      <c r="G71" s="155"/>
      <c r="H71" s="156"/>
      <c r="I71" s="155"/>
      <c r="J71" s="156"/>
      <c r="K71" s="155"/>
      <c r="L71" s="156"/>
      <c r="M71" s="154"/>
      <c r="N71" s="1" t="s">
        <v>377</v>
      </c>
    </row>
    <row r="72" spans="1:51" ht="30" customHeight="1" x14ac:dyDescent="0.3">
      <c r="A72" s="8" t="s">
        <v>515</v>
      </c>
      <c r="B72" s="8" t="s">
        <v>181</v>
      </c>
      <c r="C72" s="8" t="s">
        <v>166</v>
      </c>
      <c r="D72" s="9">
        <v>1</v>
      </c>
      <c r="E72" s="12">
        <f>단가대비표!O54</f>
        <v>0</v>
      </c>
      <c r="F72" s="13">
        <f>TRUNC(E72*D72,1)</f>
        <v>0</v>
      </c>
      <c r="G72" s="12">
        <f>단가대비표!P54</f>
        <v>0</v>
      </c>
      <c r="H72" s="13">
        <f>TRUNC(G72*D72,1)</f>
        <v>0</v>
      </c>
      <c r="I72" s="12">
        <f>단가대비표!V54</f>
        <v>0</v>
      </c>
      <c r="J72" s="13">
        <f>TRUNC(I72*D72,1)</f>
        <v>0</v>
      </c>
      <c r="K72" s="12">
        <f t="shared" ref="K72:L74" si="10">TRUNC(E72+G72+I72,1)</f>
        <v>0</v>
      </c>
      <c r="L72" s="13">
        <f t="shared" si="10"/>
        <v>0</v>
      </c>
      <c r="M72" s="8" t="s">
        <v>52</v>
      </c>
      <c r="N72" s="2" t="s">
        <v>377</v>
      </c>
      <c r="O72" s="2" t="s">
        <v>516</v>
      </c>
      <c r="P72" s="2" t="s">
        <v>64</v>
      </c>
      <c r="Q72" s="2" t="s">
        <v>64</v>
      </c>
      <c r="R72" s="2" t="s">
        <v>63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2" t="s">
        <v>52</v>
      </c>
      <c r="AW72" s="2" t="s">
        <v>517</v>
      </c>
      <c r="AX72" s="2" t="s">
        <v>52</v>
      </c>
      <c r="AY72" s="2" t="s">
        <v>52</v>
      </c>
    </row>
    <row r="73" spans="1:51" ht="30" customHeight="1" x14ac:dyDescent="0.3">
      <c r="A73" s="8" t="s">
        <v>471</v>
      </c>
      <c r="B73" s="8" t="s">
        <v>424</v>
      </c>
      <c r="C73" s="8" t="s">
        <v>425</v>
      </c>
      <c r="D73" s="9">
        <v>0.09</v>
      </c>
      <c r="E73" s="12">
        <f>단가대비표!O77</f>
        <v>0</v>
      </c>
      <c r="F73" s="13">
        <f>TRUNC(E73*D73,1)</f>
        <v>0</v>
      </c>
      <c r="G73" s="12">
        <f>단가대비표!P77</f>
        <v>265406</v>
      </c>
      <c r="H73" s="13">
        <f>TRUNC(G73*D73,1)</f>
        <v>23886.5</v>
      </c>
      <c r="I73" s="12">
        <f>단가대비표!V77</f>
        <v>0</v>
      </c>
      <c r="J73" s="13">
        <f>TRUNC(I73*D73,1)</f>
        <v>0</v>
      </c>
      <c r="K73" s="12">
        <f t="shared" si="10"/>
        <v>265406</v>
      </c>
      <c r="L73" s="13">
        <f t="shared" si="10"/>
        <v>23886.5</v>
      </c>
      <c r="M73" s="8" t="s">
        <v>52</v>
      </c>
      <c r="N73" s="2" t="s">
        <v>377</v>
      </c>
      <c r="O73" s="2" t="s">
        <v>472</v>
      </c>
      <c r="P73" s="2" t="s">
        <v>64</v>
      </c>
      <c r="Q73" s="2" t="s">
        <v>64</v>
      </c>
      <c r="R73" s="2" t="s">
        <v>63</v>
      </c>
      <c r="S73" s="3"/>
      <c r="T73" s="3"/>
      <c r="U73" s="3"/>
      <c r="V73" s="3">
        <v>1</v>
      </c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2" t="s">
        <v>52</v>
      </c>
      <c r="AW73" s="2" t="s">
        <v>518</v>
      </c>
      <c r="AX73" s="2" t="s">
        <v>52</v>
      </c>
      <c r="AY73" s="2" t="s">
        <v>52</v>
      </c>
    </row>
    <row r="74" spans="1:51" ht="30" customHeight="1" x14ac:dyDescent="0.3">
      <c r="A74" s="8" t="s">
        <v>428</v>
      </c>
      <c r="B74" s="8" t="s">
        <v>429</v>
      </c>
      <c r="C74" s="8" t="s">
        <v>430</v>
      </c>
      <c r="D74" s="9">
        <v>1</v>
      </c>
      <c r="E74" s="12">
        <f>TRUNC(SUMIF(V72:V74, RIGHTB(O74, 1), H72:H74)*U74, 2)</f>
        <v>716.59</v>
      </c>
      <c r="F74" s="13">
        <f>TRUNC(E74*D74,1)</f>
        <v>716.5</v>
      </c>
      <c r="G74" s="12">
        <v>0</v>
      </c>
      <c r="H74" s="13">
        <f>TRUNC(G74*D74,1)</f>
        <v>0</v>
      </c>
      <c r="I74" s="12">
        <v>0</v>
      </c>
      <c r="J74" s="13">
        <f>TRUNC(I74*D74,1)</f>
        <v>0</v>
      </c>
      <c r="K74" s="12">
        <f t="shared" si="10"/>
        <v>716.5</v>
      </c>
      <c r="L74" s="13">
        <f t="shared" si="10"/>
        <v>716.5</v>
      </c>
      <c r="M74" s="8" t="s">
        <v>52</v>
      </c>
      <c r="N74" s="2" t="s">
        <v>377</v>
      </c>
      <c r="O74" s="2" t="s">
        <v>431</v>
      </c>
      <c r="P74" s="2" t="s">
        <v>64</v>
      </c>
      <c r="Q74" s="2" t="s">
        <v>64</v>
      </c>
      <c r="R74" s="2" t="s">
        <v>64</v>
      </c>
      <c r="S74" s="3">
        <v>1</v>
      </c>
      <c r="T74" s="3">
        <v>0</v>
      </c>
      <c r="U74" s="3">
        <v>0.03</v>
      </c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2" t="s">
        <v>52</v>
      </c>
      <c r="AW74" s="2" t="s">
        <v>519</v>
      </c>
      <c r="AX74" s="2" t="s">
        <v>52</v>
      </c>
      <c r="AY74" s="2" t="s">
        <v>52</v>
      </c>
    </row>
    <row r="75" spans="1:51" ht="30" customHeight="1" x14ac:dyDescent="0.3">
      <c r="A75" s="8" t="s">
        <v>433</v>
      </c>
      <c r="B75" s="8" t="s">
        <v>52</v>
      </c>
      <c r="C75" s="8" t="s">
        <v>52</v>
      </c>
      <c r="D75" s="9"/>
      <c r="E75" s="12"/>
      <c r="F75" s="13">
        <f>TRUNC(SUMIF(N72:N74, N71, F72:F74),0)</f>
        <v>716</v>
      </c>
      <c r="G75" s="12"/>
      <c r="H75" s="13">
        <f>TRUNC(SUMIF(N72:N74, N71, H72:H74),0)</f>
        <v>23886</v>
      </c>
      <c r="I75" s="12"/>
      <c r="J75" s="13">
        <f>TRUNC(SUMIF(N72:N74, N71, J72:J74),0)</f>
        <v>0</v>
      </c>
      <c r="K75" s="12"/>
      <c r="L75" s="13">
        <f>F75+H75+J75</f>
        <v>24602</v>
      </c>
      <c r="M75" s="8" t="s">
        <v>52</v>
      </c>
      <c r="N75" s="2" t="s">
        <v>231</v>
      </c>
      <c r="O75" s="2" t="s">
        <v>231</v>
      </c>
      <c r="P75" s="2" t="s">
        <v>52</v>
      </c>
      <c r="Q75" s="2" t="s">
        <v>52</v>
      </c>
      <c r="R75" s="2" t="s">
        <v>52</v>
      </c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2" t="s">
        <v>52</v>
      </c>
      <c r="AW75" s="2" t="s">
        <v>52</v>
      </c>
      <c r="AX75" s="2" t="s">
        <v>52</v>
      </c>
      <c r="AY75" s="2" t="s">
        <v>52</v>
      </c>
    </row>
    <row r="76" spans="1:51" ht="30" customHeight="1" x14ac:dyDescent="0.3">
      <c r="A76" s="9"/>
      <c r="B76" s="9"/>
      <c r="C76" s="9"/>
      <c r="D76" s="9"/>
      <c r="E76" s="12"/>
      <c r="F76" s="13"/>
      <c r="G76" s="12"/>
      <c r="H76" s="13"/>
      <c r="I76" s="12"/>
      <c r="J76" s="13"/>
      <c r="K76" s="12"/>
      <c r="L76" s="13"/>
      <c r="M76" s="9"/>
    </row>
    <row r="77" spans="1:51" ht="30" customHeight="1" x14ac:dyDescent="0.3">
      <c r="A77" s="154" t="s">
        <v>520</v>
      </c>
      <c r="B77" s="154"/>
      <c r="C77" s="154"/>
      <c r="D77" s="154"/>
      <c r="E77" s="155"/>
      <c r="F77" s="156"/>
      <c r="G77" s="155"/>
      <c r="H77" s="156"/>
      <c r="I77" s="155"/>
      <c r="J77" s="156"/>
      <c r="K77" s="155"/>
      <c r="L77" s="156"/>
      <c r="M77" s="154"/>
      <c r="N77" s="1" t="s">
        <v>381</v>
      </c>
    </row>
    <row r="78" spans="1:51" ht="30" customHeight="1" x14ac:dyDescent="0.3">
      <c r="A78" s="8" t="s">
        <v>515</v>
      </c>
      <c r="B78" s="8" t="s">
        <v>185</v>
      </c>
      <c r="C78" s="8" t="s">
        <v>166</v>
      </c>
      <c r="D78" s="9">
        <v>1</v>
      </c>
      <c r="E78" s="12">
        <f>단가대비표!O56</f>
        <v>0</v>
      </c>
      <c r="F78" s="13">
        <f>TRUNC(E78*D78,1)</f>
        <v>0</v>
      </c>
      <c r="G78" s="12">
        <f>단가대비표!P56</f>
        <v>0</v>
      </c>
      <c r="H78" s="13">
        <f>TRUNC(G78*D78,1)</f>
        <v>0</v>
      </c>
      <c r="I78" s="12">
        <f>단가대비표!V56</f>
        <v>0</v>
      </c>
      <c r="J78" s="13">
        <f>TRUNC(I78*D78,1)</f>
        <v>0</v>
      </c>
      <c r="K78" s="12">
        <f t="shared" ref="K78:L80" si="11">TRUNC(E78+G78+I78,1)</f>
        <v>0</v>
      </c>
      <c r="L78" s="13">
        <f t="shared" si="11"/>
        <v>0</v>
      </c>
      <c r="M78" s="8" t="s">
        <v>52</v>
      </c>
      <c r="N78" s="2" t="s">
        <v>381</v>
      </c>
      <c r="O78" s="2" t="s">
        <v>521</v>
      </c>
      <c r="P78" s="2" t="s">
        <v>64</v>
      </c>
      <c r="Q78" s="2" t="s">
        <v>64</v>
      </c>
      <c r="R78" s="2" t="s">
        <v>63</v>
      </c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2" t="s">
        <v>52</v>
      </c>
      <c r="AW78" s="2" t="s">
        <v>522</v>
      </c>
      <c r="AX78" s="2" t="s">
        <v>52</v>
      </c>
      <c r="AY78" s="2" t="s">
        <v>52</v>
      </c>
    </row>
    <row r="79" spans="1:51" ht="30" customHeight="1" x14ac:dyDescent="0.3">
      <c r="A79" s="8" t="s">
        <v>471</v>
      </c>
      <c r="B79" s="8" t="s">
        <v>424</v>
      </c>
      <c r="C79" s="8" t="s">
        <v>425</v>
      </c>
      <c r="D79" s="9">
        <v>0.09</v>
      </c>
      <c r="E79" s="12">
        <f>단가대비표!O77</f>
        <v>0</v>
      </c>
      <c r="F79" s="13">
        <f>TRUNC(E79*D79,1)</f>
        <v>0</v>
      </c>
      <c r="G79" s="12">
        <f>단가대비표!P77</f>
        <v>265406</v>
      </c>
      <c r="H79" s="13">
        <f>TRUNC(G79*D79,1)</f>
        <v>23886.5</v>
      </c>
      <c r="I79" s="12">
        <f>단가대비표!V77</f>
        <v>0</v>
      </c>
      <c r="J79" s="13">
        <f>TRUNC(I79*D79,1)</f>
        <v>0</v>
      </c>
      <c r="K79" s="12">
        <f t="shared" si="11"/>
        <v>265406</v>
      </c>
      <c r="L79" s="13">
        <f t="shared" si="11"/>
        <v>23886.5</v>
      </c>
      <c r="M79" s="8" t="s">
        <v>52</v>
      </c>
      <c r="N79" s="2" t="s">
        <v>381</v>
      </c>
      <c r="O79" s="2" t="s">
        <v>472</v>
      </c>
      <c r="P79" s="2" t="s">
        <v>64</v>
      </c>
      <c r="Q79" s="2" t="s">
        <v>64</v>
      </c>
      <c r="R79" s="2" t="s">
        <v>63</v>
      </c>
      <c r="S79" s="3"/>
      <c r="T79" s="3"/>
      <c r="U79" s="3"/>
      <c r="V79" s="3">
        <v>1</v>
      </c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2" t="s">
        <v>52</v>
      </c>
      <c r="AW79" s="2" t="s">
        <v>523</v>
      </c>
      <c r="AX79" s="2" t="s">
        <v>52</v>
      </c>
      <c r="AY79" s="2" t="s">
        <v>52</v>
      </c>
    </row>
    <row r="80" spans="1:51" ht="30" customHeight="1" x14ac:dyDescent="0.3">
      <c r="A80" s="8" t="s">
        <v>428</v>
      </c>
      <c r="B80" s="8" t="s">
        <v>429</v>
      </c>
      <c r="C80" s="8" t="s">
        <v>430</v>
      </c>
      <c r="D80" s="9">
        <v>1</v>
      </c>
      <c r="E80" s="12">
        <f>TRUNC(SUMIF(V78:V80, RIGHTB(O80, 1), H78:H80)*U80, 2)</f>
        <v>716.59</v>
      </c>
      <c r="F80" s="13">
        <f>TRUNC(E80*D80,1)</f>
        <v>716.5</v>
      </c>
      <c r="G80" s="12">
        <v>0</v>
      </c>
      <c r="H80" s="13">
        <f>TRUNC(G80*D80,1)</f>
        <v>0</v>
      </c>
      <c r="I80" s="12">
        <v>0</v>
      </c>
      <c r="J80" s="13">
        <f>TRUNC(I80*D80,1)</f>
        <v>0</v>
      </c>
      <c r="K80" s="12">
        <f t="shared" si="11"/>
        <v>716.5</v>
      </c>
      <c r="L80" s="13">
        <f t="shared" si="11"/>
        <v>716.5</v>
      </c>
      <c r="M80" s="8" t="s">
        <v>52</v>
      </c>
      <c r="N80" s="2" t="s">
        <v>381</v>
      </c>
      <c r="O80" s="2" t="s">
        <v>431</v>
      </c>
      <c r="P80" s="2" t="s">
        <v>64</v>
      </c>
      <c r="Q80" s="2" t="s">
        <v>64</v>
      </c>
      <c r="R80" s="2" t="s">
        <v>64</v>
      </c>
      <c r="S80" s="3">
        <v>1</v>
      </c>
      <c r="T80" s="3">
        <v>0</v>
      </c>
      <c r="U80" s="3">
        <v>0.03</v>
      </c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2" t="s">
        <v>52</v>
      </c>
      <c r="AW80" s="2" t="s">
        <v>524</v>
      </c>
      <c r="AX80" s="2" t="s">
        <v>52</v>
      </c>
      <c r="AY80" s="2" t="s">
        <v>52</v>
      </c>
    </row>
    <row r="81" spans="1:51" ht="30" customHeight="1" x14ac:dyDescent="0.3">
      <c r="A81" s="8" t="s">
        <v>433</v>
      </c>
      <c r="B81" s="8" t="s">
        <v>52</v>
      </c>
      <c r="C81" s="8" t="s">
        <v>52</v>
      </c>
      <c r="D81" s="9"/>
      <c r="E81" s="12"/>
      <c r="F81" s="13">
        <f>TRUNC(SUMIF(N78:N80, N77, F78:F80),0)</f>
        <v>716</v>
      </c>
      <c r="G81" s="12"/>
      <c r="H81" s="13">
        <f>TRUNC(SUMIF(N78:N80, N77, H78:H80),0)</f>
        <v>23886</v>
      </c>
      <c r="I81" s="12"/>
      <c r="J81" s="13">
        <f>TRUNC(SUMIF(N78:N80, N77, J78:J80),0)</f>
        <v>0</v>
      </c>
      <c r="K81" s="12"/>
      <c r="L81" s="13">
        <f>F81+H81+J81</f>
        <v>24602</v>
      </c>
      <c r="M81" s="8" t="s">
        <v>52</v>
      </c>
      <c r="N81" s="2" t="s">
        <v>231</v>
      </c>
      <c r="O81" s="2" t="s">
        <v>231</v>
      </c>
      <c r="P81" s="2" t="s">
        <v>52</v>
      </c>
      <c r="Q81" s="2" t="s">
        <v>52</v>
      </c>
      <c r="R81" s="2" t="s">
        <v>52</v>
      </c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2" t="s">
        <v>52</v>
      </c>
      <c r="AW81" s="2" t="s">
        <v>52</v>
      </c>
      <c r="AX81" s="2" t="s">
        <v>52</v>
      </c>
      <c r="AY81" s="2" t="s">
        <v>52</v>
      </c>
    </row>
    <row r="82" spans="1:51" ht="30" customHeight="1" x14ac:dyDescent="0.3">
      <c r="A82" s="9"/>
      <c r="B82" s="9"/>
      <c r="C82" s="9"/>
      <c r="D82" s="9"/>
      <c r="E82" s="12"/>
      <c r="F82" s="13"/>
      <c r="G82" s="12"/>
      <c r="H82" s="13"/>
      <c r="I82" s="12"/>
      <c r="J82" s="13"/>
      <c r="K82" s="12"/>
      <c r="L82" s="13"/>
      <c r="M82" s="9"/>
    </row>
    <row r="83" spans="1:51" ht="30" customHeight="1" x14ac:dyDescent="0.3">
      <c r="A83" s="154" t="s">
        <v>525</v>
      </c>
      <c r="B83" s="154"/>
      <c r="C83" s="154"/>
      <c r="D83" s="154"/>
      <c r="E83" s="155"/>
      <c r="F83" s="156"/>
      <c r="G83" s="155"/>
      <c r="H83" s="156"/>
      <c r="I83" s="155"/>
      <c r="J83" s="156"/>
      <c r="K83" s="155"/>
      <c r="L83" s="156"/>
      <c r="M83" s="154"/>
      <c r="N83" s="1" t="s">
        <v>62</v>
      </c>
    </row>
    <row r="84" spans="1:51" ht="30" customHeight="1" x14ac:dyDescent="0.3">
      <c r="A84" s="8" t="s">
        <v>58</v>
      </c>
      <c r="B84" s="8" t="s">
        <v>59</v>
      </c>
      <c r="C84" s="8" t="s">
        <v>60</v>
      </c>
      <c r="D84" s="9">
        <v>1</v>
      </c>
      <c r="E84" s="12">
        <f>단가대비표!O39</f>
        <v>2107</v>
      </c>
      <c r="F84" s="13">
        <f>TRUNC(E84*D84,1)</f>
        <v>2107</v>
      </c>
      <c r="G84" s="12">
        <f>단가대비표!P39</f>
        <v>0</v>
      </c>
      <c r="H84" s="13">
        <f>TRUNC(G84*D84,1)</f>
        <v>0</v>
      </c>
      <c r="I84" s="12">
        <f>단가대비표!V39</f>
        <v>0</v>
      </c>
      <c r="J84" s="13">
        <f>TRUNC(I84*D84,1)</f>
        <v>0</v>
      </c>
      <c r="K84" s="12">
        <f t="shared" ref="K84:L88" si="12">TRUNC(E84+G84+I84,1)</f>
        <v>2107</v>
      </c>
      <c r="L84" s="13">
        <f t="shared" si="12"/>
        <v>2107</v>
      </c>
      <c r="M84" s="8" t="s">
        <v>52</v>
      </c>
      <c r="N84" s="2" t="s">
        <v>62</v>
      </c>
      <c r="O84" s="2" t="s">
        <v>527</v>
      </c>
      <c r="P84" s="2" t="s">
        <v>64</v>
      </c>
      <c r="Q84" s="2" t="s">
        <v>64</v>
      </c>
      <c r="R84" s="2" t="s">
        <v>63</v>
      </c>
      <c r="S84" s="3"/>
      <c r="T84" s="3"/>
      <c r="U84" s="3"/>
      <c r="V84" s="3">
        <v>1</v>
      </c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2" t="s">
        <v>52</v>
      </c>
      <c r="AW84" s="2" t="s">
        <v>528</v>
      </c>
      <c r="AX84" s="2" t="s">
        <v>52</v>
      </c>
      <c r="AY84" s="2" t="s">
        <v>52</v>
      </c>
    </row>
    <row r="85" spans="1:51" ht="30" customHeight="1" x14ac:dyDescent="0.3">
      <c r="A85" s="8" t="s">
        <v>58</v>
      </c>
      <c r="B85" s="8" t="s">
        <v>59</v>
      </c>
      <c r="C85" s="8" t="s">
        <v>60</v>
      </c>
      <c r="D85" s="9">
        <v>0.1</v>
      </c>
      <c r="E85" s="12">
        <f>단가대비표!O39</f>
        <v>2107</v>
      </c>
      <c r="F85" s="13">
        <f>TRUNC(E85*D85,1)</f>
        <v>210.7</v>
      </c>
      <c r="G85" s="12">
        <f>단가대비표!P39</f>
        <v>0</v>
      </c>
      <c r="H85" s="13">
        <f>TRUNC(G85*D85,1)</f>
        <v>0</v>
      </c>
      <c r="I85" s="12">
        <f>단가대비표!V39</f>
        <v>0</v>
      </c>
      <c r="J85" s="13">
        <f>TRUNC(I85*D85,1)</f>
        <v>0</v>
      </c>
      <c r="K85" s="12">
        <f t="shared" si="12"/>
        <v>2107</v>
      </c>
      <c r="L85" s="13">
        <f t="shared" si="12"/>
        <v>210.7</v>
      </c>
      <c r="M85" s="8" t="s">
        <v>52</v>
      </c>
      <c r="N85" s="2" t="s">
        <v>62</v>
      </c>
      <c r="O85" s="2" t="s">
        <v>527</v>
      </c>
      <c r="P85" s="2" t="s">
        <v>64</v>
      </c>
      <c r="Q85" s="2" t="s">
        <v>64</v>
      </c>
      <c r="R85" s="2" t="s">
        <v>63</v>
      </c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2" t="s">
        <v>52</v>
      </c>
      <c r="AW85" s="2" t="s">
        <v>528</v>
      </c>
      <c r="AX85" s="2" t="s">
        <v>52</v>
      </c>
      <c r="AY85" s="2" t="s">
        <v>52</v>
      </c>
    </row>
    <row r="86" spans="1:51" ht="30" customHeight="1" x14ac:dyDescent="0.3">
      <c r="A86" s="8" t="s">
        <v>452</v>
      </c>
      <c r="B86" s="8" t="s">
        <v>453</v>
      </c>
      <c r="C86" s="8" t="s">
        <v>430</v>
      </c>
      <c r="D86" s="9">
        <v>1</v>
      </c>
      <c r="E86" s="12">
        <f>TRUNC(SUMIF(V84:V88, RIGHTB(O86, 1), F84:F88)*U86, 2)</f>
        <v>42.14</v>
      </c>
      <c r="F86" s="13">
        <f>TRUNC(E86*D86,1)</f>
        <v>42.1</v>
      </c>
      <c r="G86" s="12">
        <v>0</v>
      </c>
      <c r="H86" s="13">
        <f>TRUNC(G86*D86,1)</f>
        <v>0</v>
      </c>
      <c r="I86" s="12">
        <v>0</v>
      </c>
      <c r="J86" s="13">
        <f>TRUNC(I86*D86,1)</f>
        <v>0</v>
      </c>
      <c r="K86" s="12">
        <f t="shared" si="12"/>
        <v>42.1</v>
      </c>
      <c r="L86" s="13">
        <f t="shared" si="12"/>
        <v>42.1</v>
      </c>
      <c r="M86" s="8" t="s">
        <v>52</v>
      </c>
      <c r="N86" s="2" t="s">
        <v>62</v>
      </c>
      <c r="O86" s="2" t="s">
        <v>431</v>
      </c>
      <c r="P86" s="2" t="s">
        <v>64</v>
      </c>
      <c r="Q86" s="2" t="s">
        <v>64</v>
      </c>
      <c r="R86" s="2" t="s">
        <v>64</v>
      </c>
      <c r="S86" s="3">
        <v>0</v>
      </c>
      <c r="T86" s="3">
        <v>0</v>
      </c>
      <c r="U86" s="3">
        <v>0.02</v>
      </c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2" t="s">
        <v>52</v>
      </c>
      <c r="AW86" s="2" t="s">
        <v>529</v>
      </c>
      <c r="AX86" s="2" t="s">
        <v>52</v>
      </c>
      <c r="AY86" s="2" t="s">
        <v>52</v>
      </c>
    </row>
    <row r="87" spans="1:51" ht="30" customHeight="1" x14ac:dyDescent="0.3">
      <c r="A87" s="8" t="s">
        <v>471</v>
      </c>
      <c r="B87" s="8" t="s">
        <v>424</v>
      </c>
      <c r="C87" s="8" t="s">
        <v>425</v>
      </c>
      <c r="D87" s="9">
        <v>0.05</v>
      </c>
      <c r="E87" s="12">
        <f>단가대비표!O77</f>
        <v>0</v>
      </c>
      <c r="F87" s="13">
        <f>TRUNC(E87*D87,1)</f>
        <v>0</v>
      </c>
      <c r="G87" s="12">
        <f>단가대비표!P77</f>
        <v>265406</v>
      </c>
      <c r="H87" s="13">
        <f>TRUNC(G87*D87,1)</f>
        <v>13270.3</v>
      </c>
      <c r="I87" s="12">
        <f>단가대비표!V77</f>
        <v>0</v>
      </c>
      <c r="J87" s="13">
        <f>TRUNC(I87*D87,1)</f>
        <v>0</v>
      </c>
      <c r="K87" s="12">
        <f t="shared" si="12"/>
        <v>265406</v>
      </c>
      <c r="L87" s="13">
        <f t="shared" si="12"/>
        <v>13270.3</v>
      </c>
      <c r="M87" s="8" t="s">
        <v>52</v>
      </c>
      <c r="N87" s="2" t="s">
        <v>62</v>
      </c>
      <c r="O87" s="2" t="s">
        <v>472</v>
      </c>
      <c r="P87" s="2" t="s">
        <v>64</v>
      </c>
      <c r="Q87" s="2" t="s">
        <v>64</v>
      </c>
      <c r="R87" s="2" t="s">
        <v>63</v>
      </c>
      <c r="S87" s="3"/>
      <c r="T87" s="3"/>
      <c r="U87" s="3"/>
      <c r="V87" s="3"/>
      <c r="W87" s="3">
        <v>2</v>
      </c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2" t="s">
        <v>52</v>
      </c>
      <c r="AW87" s="2" t="s">
        <v>530</v>
      </c>
      <c r="AX87" s="2" t="s">
        <v>52</v>
      </c>
      <c r="AY87" s="2" t="s">
        <v>52</v>
      </c>
    </row>
    <row r="88" spans="1:51" ht="30" customHeight="1" x14ac:dyDescent="0.3">
      <c r="A88" s="8" t="s">
        <v>428</v>
      </c>
      <c r="B88" s="8" t="s">
        <v>429</v>
      </c>
      <c r="C88" s="8" t="s">
        <v>430</v>
      </c>
      <c r="D88" s="9">
        <v>1</v>
      </c>
      <c r="E88" s="12">
        <f>TRUNC(SUMIF(W84:W88, RIGHTB(O88, 1), H84:H88)*U88, 2)</f>
        <v>398.1</v>
      </c>
      <c r="F88" s="13">
        <f>TRUNC(E88*D88,1)</f>
        <v>398.1</v>
      </c>
      <c r="G88" s="12">
        <v>0</v>
      </c>
      <c r="H88" s="13">
        <f>TRUNC(G88*D88,1)</f>
        <v>0</v>
      </c>
      <c r="I88" s="12">
        <v>0</v>
      </c>
      <c r="J88" s="13">
        <f>TRUNC(I88*D88,1)</f>
        <v>0</v>
      </c>
      <c r="K88" s="12">
        <f t="shared" si="12"/>
        <v>398.1</v>
      </c>
      <c r="L88" s="13">
        <f t="shared" si="12"/>
        <v>398.1</v>
      </c>
      <c r="M88" s="8" t="s">
        <v>52</v>
      </c>
      <c r="N88" s="2" t="s">
        <v>62</v>
      </c>
      <c r="O88" s="2" t="s">
        <v>458</v>
      </c>
      <c r="P88" s="2" t="s">
        <v>64</v>
      </c>
      <c r="Q88" s="2" t="s">
        <v>64</v>
      </c>
      <c r="R88" s="2" t="s">
        <v>64</v>
      </c>
      <c r="S88" s="3">
        <v>1</v>
      </c>
      <c r="T88" s="3">
        <v>0</v>
      </c>
      <c r="U88" s="3">
        <v>0.03</v>
      </c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2" t="s">
        <v>52</v>
      </c>
      <c r="AW88" s="2" t="s">
        <v>531</v>
      </c>
      <c r="AX88" s="2" t="s">
        <v>52</v>
      </c>
      <c r="AY88" s="2" t="s">
        <v>52</v>
      </c>
    </row>
    <row r="89" spans="1:51" ht="30" customHeight="1" x14ac:dyDescent="0.3">
      <c r="A89" s="8" t="s">
        <v>433</v>
      </c>
      <c r="B89" s="8" t="s">
        <v>52</v>
      </c>
      <c r="C89" s="8" t="s">
        <v>52</v>
      </c>
      <c r="D89" s="9"/>
      <c r="E89" s="12"/>
      <c r="F89" s="13">
        <f>TRUNC(SUMIF(N84:N88, N83, F84:F88),0)</f>
        <v>2757</v>
      </c>
      <c r="G89" s="12"/>
      <c r="H89" s="13">
        <f>TRUNC(SUMIF(N84:N88, N83, H84:H88),0)</f>
        <v>13270</v>
      </c>
      <c r="I89" s="12"/>
      <c r="J89" s="13">
        <f>TRUNC(SUMIF(N84:N88, N83, J84:J88),0)</f>
        <v>0</v>
      </c>
      <c r="K89" s="12"/>
      <c r="L89" s="13">
        <f>F89+H89+J89</f>
        <v>16027</v>
      </c>
      <c r="M89" s="8" t="s">
        <v>52</v>
      </c>
      <c r="N89" s="2" t="s">
        <v>231</v>
      </c>
      <c r="O89" s="2" t="s">
        <v>231</v>
      </c>
      <c r="P89" s="2" t="s">
        <v>52</v>
      </c>
      <c r="Q89" s="2" t="s">
        <v>52</v>
      </c>
      <c r="R89" s="2" t="s">
        <v>52</v>
      </c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2" t="s">
        <v>52</v>
      </c>
      <c r="AW89" s="2" t="s">
        <v>52</v>
      </c>
      <c r="AX89" s="2" t="s">
        <v>52</v>
      </c>
      <c r="AY89" s="2" t="s">
        <v>52</v>
      </c>
    </row>
    <row r="90" spans="1:51" ht="30" customHeight="1" x14ac:dyDescent="0.3">
      <c r="A90" s="9"/>
      <c r="B90" s="9"/>
      <c r="C90" s="9"/>
      <c r="D90" s="9"/>
      <c r="E90" s="12"/>
      <c r="F90" s="13"/>
      <c r="G90" s="12"/>
      <c r="H90" s="13"/>
      <c r="I90" s="12"/>
      <c r="J90" s="13"/>
      <c r="K90" s="12"/>
      <c r="L90" s="13"/>
      <c r="M90" s="9"/>
    </row>
    <row r="91" spans="1:51" ht="30" customHeight="1" x14ac:dyDescent="0.3">
      <c r="A91" s="154" t="s">
        <v>532</v>
      </c>
      <c r="B91" s="154"/>
      <c r="C91" s="154"/>
      <c r="D91" s="154"/>
      <c r="E91" s="155"/>
      <c r="F91" s="156"/>
      <c r="G91" s="155"/>
      <c r="H91" s="156"/>
      <c r="I91" s="155"/>
      <c r="J91" s="156"/>
      <c r="K91" s="155"/>
      <c r="L91" s="156"/>
      <c r="M91" s="154"/>
      <c r="N91" s="1" t="s">
        <v>68</v>
      </c>
    </row>
    <row r="92" spans="1:51" ht="30" customHeight="1" x14ac:dyDescent="0.3">
      <c r="A92" s="8" t="s">
        <v>58</v>
      </c>
      <c r="B92" s="8" t="s">
        <v>66</v>
      </c>
      <c r="C92" s="8" t="s">
        <v>60</v>
      </c>
      <c r="D92" s="9">
        <v>1</v>
      </c>
      <c r="E92" s="12">
        <f>단가대비표!O40</f>
        <v>2849</v>
      </c>
      <c r="F92" s="13">
        <f>TRUNC(E92*D92,1)</f>
        <v>2849</v>
      </c>
      <c r="G92" s="12">
        <f>단가대비표!P40</f>
        <v>0</v>
      </c>
      <c r="H92" s="13">
        <f>TRUNC(G92*D92,1)</f>
        <v>0</v>
      </c>
      <c r="I92" s="12">
        <f>단가대비표!V40</f>
        <v>0</v>
      </c>
      <c r="J92" s="13">
        <f>TRUNC(I92*D92,1)</f>
        <v>0</v>
      </c>
      <c r="K92" s="12">
        <f t="shared" ref="K92:L96" si="13">TRUNC(E92+G92+I92,1)</f>
        <v>2849</v>
      </c>
      <c r="L92" s="13">
        <f t="shared" si="13"/>
        <v>2849</v>
      </c>
      <c r="M92" s="8" t="s">
        <v>52</v>
      </c>
      <c r="N92" s="2" t="s">
        <v>68</v>
      </c>
      <c r="O92" s="2" t="s">
        <v>533</v>
      </c>
      <c r="P92" s="2" t="s">
        <v>64</v>
      </c>
      <c r="Q92" s="2" t="s">
        <v>64</v>
      </c>
      <c r="R92" s="2" t="s">
        <v>63</v>
      </c>
      <c r="S92" s="3"/>
      <c r="T92" s="3"/>
      <c r="U92" s="3"/>
      <c r="V92" s="3">
        <v>1</v>
      </c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2" t="s">
        <v>52</v>
      </c>
      <c r="AW92" s="2" t="s">
        <v>534</v>
      </c>
      <c r="AX92" s="2" t="s">
        <v>52</v>
      </c>
      <c r="AY92" s="2" t="s">
        <v>52</v>
      </c>
    </row>
    <row r="93" spans="1:51" ht="30" customHeight="1" x14ac:dyDescent="0.3">
      <c r="A93" s="8" t="s">
        <v>58</v>
      </c>
      <c r="B93" s="8" t="s">
        <v>66</v>
      </c>
      <c r="C93" s="8" t="s">
        <v>60</v>
      </c>
      <c r="D93" s="9">
        <v>0.1</v>
      </c>
      <c r="E93" s="12">
        <f>단가대비표!O40</f>
        <v>2849</v>
      </c>
      <c r="F93" s="13">
        <f>TRUNC(E93*D93,1)</f>
        <v>284.89999999999998</v>
      </c>
      <c r="G93" s="12">
        <f>단가대비표!P40</f>
        <v>0</v>
      </c>
      <c r="H93" s="13">
        <f>TRUNC(G93*D93,1)</f>
        <v>0</v>
      </c>
      <c r="I93" s="12">
        <f>단가대비표!V40</f>
        <v>0</v>
      </c>
      <c r="J93" s="13">
        <f>TRUNC(I93*D93,1)</f>
        <v>0</v>
      </c>
      <c r="K93" s="12">
        <f t="shared" si="13"/>
        <v>2849</v>
      </c>
      <c r="L93" s="13">
        <f t="shared" si="13"/>
        <v>284.89999999999998</v>
      </c>
      <c r="M93" s="8" t="s">
        <v>52</v>
      </c>
      <c r="N93" s="2" t="s">
        <v>68</v>
      </c>
      <c r="O93" s="2" t="s">
        <v>533</v>
      </c>
      <c r="P93" s="2" t="s">
        <v>64</v>
      </c>
      <c r="Q93" s="2" t="s">
        <v>64</v>
      </c>
      <c r="R93" s="2" t="s">
        <v>63</v>
      </c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2" t="s">
        <v>52</v>
      </c>
      <c r="AW93" s="2" t="s">
        <v>534</v>
      </c>
      <c r="AX93" s="2" t="s">
        <v>52</v>
      </c>
      <c r="AY93" s="2" t="s">
        <v>52</v>
      </c>
    </row>
    <row r="94" spans="1:51" ht="30" customHeight="1" x14ac:dyDescent="0.3">
      <c r="A94" s="8" t="s">
        <v>452</v>
      </c>
      <c r="B94" s="8" t="s">
        <v>453</v>
      </c>
      <c r="C94" s="8" t="s">
        <v>430</v>
      </c>
      <c r="D94" s="9">
        <v>1</v>
      </c>
      <c r="E94" s="12">
        <f>TRUNC(SUMIF(V92:V96, RIGHTB(O94, 1), F92:F96)*U94, 2)</f>
        <v>56.98</v>
      </c>
      <c r="F94" s="13">
        <f>TRUNC(E94*D94,1)</f>
        <v>56.9</v>
      </c>
      <c r="G94" s="12">
        <v>0</v>
      </c>
      <c r="H94" s="13">
        <f>TRUNC(G94*D94,1)</f>
        <v>0</v>
      </c>
      <c r="I94" s="12">
        <v>0</v>
      </c>
      <c r="J94" s="13">
        <f>TRUNC(I94*D94,1)</f>
        <v>0</v>
      </c>
      <c r="K94" s="12">
        <f t="shared" si="13"/>
        <v>56.9</v>
      </c>
      <c r="L94" s="13">
        <f t="shared" si="13"/>
        <v>56.9</v>
      </c>
      <c r="M94" s="8" t="s">
        <v>52</v>
      </c>
      <c r="N94" s="2" t="s">
        <v>68</v>
      </c>
      <c r="O94" s="2" t="s">
        <v>431</v>
      </c>
      <c r="P94" s="2" t="s">
        <v>64</v>
      </c>
      <c r="Q94" s="2" t="s">
        <v>64</v>
      </c>
      <c r="R94" s="2" t="s">
        <v>64</v>
      </c>
      <c r="S94" s="3">
        <v>0</v>
      </c>
      <c r="T94" s="3">
        <v>0</v>
      </c>
      <c r="U94" s="3">
        <v>0.02</v>
      </c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2" t="s">
        <v>52</v>
      </c>
      <c r="AW94" s="2" t="s">
        <v>535</v>
      </c>
      <c r="AX94" s="2" t="s">
        <v>52</v>
      </c>
      <c r="AY94" s="2" t="s">
        <v>52</v>
      </c>
    </row>
    <row r="95" spans="1:51" ht="30" customHeight="1" x14ac:dyDescent="0.3">
      <c r="A95" s="8" t="s">
        <v>471</v>
      </c>
      <c r="B95" s="8" t="s">
        <v>424</v>
      </c>
      <c r="C95" s="8" t="s">
        <v>425</v>
      </c>
      <c r="D95" s="9">
        <v>0.06</v>
      </c>
      <c r="E95" s="12">
        <f>단가대비표!O77</f>
        <v>0</v>
      </c>
      <c r="F95" s="13">
        <f>TRUNC(E95*D95,1)</f>
        <v>0</v>
      </c>
      <c r="G95" s="12">
        <f>단가대비표!P77</f>
        <v>265406</v>
      </c>
      <c r="H95" s="13">
        <f>TRUNC(G95*D95,1)</f>
        <v>15924.3</v>
      </c>
      <c r="I95" s="12">
        <f>단가대비표!V77</f>
        <v>0</v>
      </c>
      <c r="J95" s="13">
        <f>TRUNC(I95*D95,1)</f>
        <v>0</v>
      </c>
      <c r="K95" s="12">
        <f t="shared" si="13"/>
        <v>265406</v>
      </c>
      <c r="L95" s="13">
        <f t="shared" si="13"/>
        <v>15924.3</v>
      </c>
      <c r="M95" s="8" t="s">
        <v>52</v>
      </c>
      <c r="N95" s="2" t="s">
        <v>68</v>
      </c>
      <c r="O95" s="2" t="s">
        <v>472</v>
      </c>
      <c r="P95" s="2" t="s">
        <v>64</v>
      </c>
      <c r="Q95" s="2" t="s">
        <v>64</v>
      </c>
      <c r="R95" s="2" t="s">
        <v>63</v>
      </c>
      <c r="S95" s="3"/>
      <c r="T95" s="3"/>
      <c r="U95" s="3"/>
      <c r="V95" s="3"/>
      <c r="W95" s="3">
        <v>2</v>
      </c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2" t="s">
        <v>52</v>
      </c>
      <c r="AW95" s="2" t="s">
        <v>536</v>
      </c>
      <c r="AX95" s="2" t="s">
        <v>52</v>
      </c>
      <c r="AY95" s="2" t="s">
        <v>52</v>
      </c>
    </row>
    <row r="96" spans="1:51" ht="30" customHeight="1" x14ac:dyDescent="0.3">
      <c r="A96" s="8" t="s">
        <v>428</v>
      </c>
      <c r="B96" s="8" t="s">
        <v>429</v>
      </c>
      <c r="C96" s="8" t="s">
        <v>430</v>
      </c>
      <c r="D96" s="9">
        <v>1</v>
      </c>
      <c r="E96" s="12">
        <f>TRUNC(SUMIF(W92:W96, RIGHTB(O96, 1), H92:H96)*U96, 2)</f>
        <v>477.72</v>
      </c>
      <c r="F96" s="13">
        <f>TRUNC(E96*D96,1)</f>
        <v>477.7</v>
      </c>
      <c r="G96" s="12">
        <v>0</v>
      </c>
      <c r="H96" s="13">
        <f>TRUNC(G96*D96,1)</f>
        <v>0</v>
      </c>
      <c r="I96" s="12">
        <v>0</v>
      </c>
      <c r="J96" s="13">
        <f>TRUNC(I96*D96,1)</f>
        <v>0</v>
      </c>
      <c r="K96" s="12">
        <f t="shared" si="13"/>
        <v>477.7</v>
      </c>
      <c r="L96" s="13">
        <f t="shared" si="13"/>
        <v>477.7</v>
      </c>
      <c r="M96" s="8" t="s">
        <v>52</v>
      </c>
      <c r="N96" s="2" t="s">
        <v>68</v>
      </c>
      <c r="O96" s="2" t="s">
        <v>458</v>
      </c>
      <c r="P96" s="2" t="s">
        <v>64</v>
      </c>
      <c r="Q96" s="2" t="s">
        <v>64</v>
      </c>
      <c r="R96" s="2" t="s">
        <v>64</v>
      </c>
      <c r="S96" s="3">
        <v>1</v>
      </c>
      <c r="T96" s="3">
        <v>0</v>
      </c>
      <c r="U96" s="3">
        <v>0.03</v>
      </c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2" t="s">
        <v>52</v>
      </c>
      <c r="AW96" s="2" t="s">
        <v>537</v>
      </c>
      <c r="AX96" s="2" t="s">
        <v>52</v>
      </c>
      <c r="AY96" s="2" t="s">
        <v>52</v>
      </c>
    </row>
    <row r="97" spans="1:51" ht="30" customHeight="1" x14ac:dyDescent="0.3">
      <c r="A97" s="8" t="s">
        <v>433</v>
      </c>
      <c r="B97" s="8" t="s">
        <v>52</v>
      </c>
      <c r="C97" s="8" t="s">
        <v>52</v>
      </c>
      <c r="D97" s="9"/>
      <c r="E97" s="12"/>
      <c r="F97" s="13">
        <f>TRUNC(SUMIF(N92:N96, N91, F92:F96),0)</f>
        <v>3668</v>
      </c>
      <c r="G97" s="12"/>
      <c r="H97" s="13">
        <f>TRUNC(SUMIF(N92:N96, N91, H92:H96),0)</f>
        <v>15924</v>
      </c>
      <c r="I97" s="12"/>
      <c r="J97" s="13">
        <f>TRUNC(SUMIF(N92:N96, N91, J92:J96),0)</f>
        <v>0</v>
      </c>
      <c r="K97" s="12"/>
      <c r="L97" s="13">
        <f>F97+H97+J97</f>
        <v>19592</v>
      </c>
      <c r="M97" s="8" t="s">
        <v>52</v>
      </c>
      <c r="N97" s="2" t="s">
        <v>231</v>
      </c>
      <c r="O97" s="2" t="s">
        <v>231</v>
      </c>
      <c r="P97" s="2" t="s">
        <v>52</v>
      </c>
      <c r="Q97" s="2" t="s">
        <v>52</v>
      </c>
      <c r="R97" s="2" t="s">
        <v>52</v>
      </c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2" t="s">
        <v>52</v>
      </c>
      <c r="AW97" s="2" t="s">
        <v>52</v>
      </c>
      <c r="AX97" s="2" t="s">
        <v>52</v>
      </c>
      <c r="AY97" s="2" t="s">
        <v>52</v>
      </c>
    </row>
    <row r="98" spans="1:51" ht="30" customHeight="1" x14ac:dyDescent="0.3">
      <c r="A98" s="9"/>
      <c r="B98" s="9"/>
      <c r="C98" s="9"/>
      <c r="D98" s="9"/>
      <c r="E98" s="12"/>
      <c r="F98" s="13"/>
      <c r="G98" s="12"/>
      <c r="H98" s="13"/>
      <c r="I98" s="12"/>
      <c r="J98" s="13"/>
      <c r="K98" s="12"/>
      <c r="L98" s="13"/>
      <c r="M98" s="9"/>
    </row>
    <row r="99" spans="1:51" ht="30" customHeight="1" x14ac:dyDescent="0.3">
      <c r="A99" s="154" t="s">
        <v>538</v>
      </c>
      <c r="B99" s="154"/>
      <c r="C99" s="154"/>
      <c r="D99" s="154"/>
      <c r="E99" s="155"/>
      <c r="F99" s="156"/>
      <c r="G99" s="155"/>
      <c r="H99" s="156"/>
      <c r="I99" s="155"/>
      <c r="J99" s="156"/>
      <c r="K99" s="155"/>
      <c r="L99" s="156"/>
      <c r="M99" s="154"/>
      <c r="N99" s="1" t="s">
        <v>269</v>
      </c>
    </row>
    <row r="100" spans="1:51" ht="30" customHeight="1" x14ac:dyDescent="0.3">
      <c r="A100" s="8" t="s">
        <v>58</v>
      </c>
      <c r="B100" s="8" t="s">
        <v>267</v>
      </c>
      <c r="C100" s="8" t="s">
        <v>60</v>
      </c>
      <c r="D100" s="9">
        <v>1</v>
      </c>
      <c r="E100" s="12">
        <f>단가대비표!O41</f>
        <v>3890</v>
      </c>
      <c r="F100" s="13">
        <f>TRUNC(E100*D100,1)</f>
        <v>3890</v>
      </c>
      <c r="G100" s="12">
        <f>단가대비표!P41</f>
        <v>0</v>
      </c>
      <c r="H100" s="13">
        <f>TRUNC(G100*D100,1)</f>
        <v>0</v>
      </c>
      <c r="I100" s="12">
        <f>단가대비표!V41</f>
        <v>0</v>
      </c>
      <c r="J100" s="13">
        <f>TRUNC(I100*D100,1)</f>
        <v>0</v>
      </c>
      <c r="K100" s="12">
        <f t="shared" ref="K100:L104" si="14">TRUNC(E100+G100+I100,1)</f>
        <v>3890</v>
      </c>
      <c r="L100" s="13">
        <f t="shared" si="14"/>
        <v>3890</v>
      </c>
      <c r="M100" s="8" t="s">
        <v>52</v>
      </c>
      <c r="N100" s="2" t="s">
        <v>269</v>
      </c>
      <c r="O100" s="2" t="s">
        <v>539</v>
      </c>
      <c r="P100" s="2" t="s">
        <v>64</v>
      </c>
      <c r="Q100" s="2" t="s">
        <v>64</v>
      </c>
      <c r="R100" s="2" t="s">
        <v>63</v>
      </c>
      <c r="S100" s="3"/>
      <c r="T100" s="3"/>
      <c r="U100" s="3"/>
      <c r="V100" s="3">
        <v>1</v>
      </c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2" t="s">
        <v>52</v>
      </c>
      <c r="AW100" s="2" t="s">
        <v>540</v>
      </c>
      <c r="AX100" s="2" t="s">
        <v>52</v>
      </c>
      <c r="AY100" s="2" t="s">
        <v>52</v>
      </c>
    </row>
    <row r="101" spans="1:51" ht="30" customHeight="1" x14ac:dyDescent="0.3">
      <c r="A101" s="8" t="s">
        <v>58</v>
      </c>
      <c r="B101" s="8" t="s">
        <v>267</v>
      </c>
      <c r="C101" s="8" t="s">
        <v>60</v>
      </c>
      <c r="D101" s="9">
        <v>0.1</v>
      </c>
      <c r="E101" s="12">
        <f>단가대비표!O41</f>
        <v>3890</v>
      </c>
      <c r="F101" s="13">
        <f>TRUNC(E101*D101,1)</f>
        <v>389</v>
      </c>
      <c r="G101" s="12">
        <f>단가대비표!P41</f>
        <v>0</v>
      </c>
      <c r="H101" s="13">
        <f>TRUNC(G101*D101,1)</f>
        <v>0</v>
      </c>
      <c r="I101" s="12">
        <f>단가대비표!V41</f>
        <v>0</v>
      </c>
      <c r="J101" s="13">
        <f>TRUNC(I101*D101,1)</f>
        <v>0</v>
      </c>
      <c r="K101" s="12">
        <f t="shared" si="14"/>
        <v>3890</v>
      </c>
      <c r="L101" s="13">
        <f t="shared" si="14"/>
        <v>389</v>
      </c>
      <c r="M101" s="8" t="s">
        <v>52</v>
      </c>
      <c r="N101" s="2" t="s">
        <v>269</v>
      </c>
      <c r="O101" s="2" t="s">
        <v>539</v>
      </c>
      <c r="P101" s="2" t="s">
        <v>64</v>
      </c>
      <c r="Q101" s="2" t="s">
        <v>64</v>
      </c>
      <c r="R101" s="2" t="s">
        <v>63</v>
      </c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2" t="s">
        <v>52</v>
      </c>
      <c r="AW101" s="2" t="s">
        <v>540</v>
      </c>
      <c r="AX101" s="2" t="s">
        <v>52</v>
      </c>
      <c r="AY101" s="2" t="s">
        <v>52</v>
      </c>
    </row>
    <row r="102" spans="1:51" ht="30" customHeight="1" x14ac:dyDescent="0.3">
      <c r="A102" s="8" t="s">
        <v>452</v>
      </c>
      <c r="B102" s="8" t="s">
        <v>453</v>
      </c>
      <c r="C102" s="8" t="s">
        <v>430</v>
      </c>
      <c r="D102" s="9">
        <v>1</v>
      </c>
      <c r="E102" s="12">
        <f>TRUNC(SUMIF(V100:V104, RIGHTB(O102, 1), F100:F104)*U102, 2)</f>
        <v>77.8</v>
      </c>
      <c r="F102" s="13">
        <f>TRUNC(E102*D102,1)</f>
        <v>77.8</v>
      </c>
      <c r="G102" s="12">
        <v>0</v>
      </c>
      <c r="H102" s="13">
        <f>TRUNC(G102*D102,1)</f>
        <v>0</v>
      </c>
      <c r="I102" s="12">
        <v>0</v>
      </c>
      <c r="J102" s="13">
        <f>TRUNC(I102*D102,1)</f>
        <v>0</v>
      </c>
      <c r="K102" s="12">
        <f t="shared" si="14"/>
        <v>77.8</v>
      </c>
      <c r="L102" s="13">
        <f t="shared" si="14"/>
        <v>77.8</v>
      </c>
      <c r="M102" s="8" t="s">
        <v>52</v>
      </c>
      <c r="N102" s="2" t="s">
        <v>269</v>
      </c>
      <c r="O102" s="2" t="s">
        <v>431</v>
      </c>
      <c r="P102" s="2" t="s">
        <v>64</v>
      </c>
      <c r="Q102" s="2" t="s">
        <v>64</v>
      </c>
      <c r="R102" s="2" t="s">
        <v>64</v>
      </c>
      <c r="S102" s="3">
        <v>0</v>
      </c>
      <c r="T102" s="3">
        <v>0</v>
      </c>
      <c r="U102" s="3">
        <v>0.02</v>
      </c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2" t="s">
        <v>52</v>
      </c>
      <c r="AW102" s="2" t="s">
        <v>541</v>
      </c>
      <c r="AX102" s="2" t="s">
        <v>52</v>
      </c>
      <c r="AY102" s="2" t="s">
        <v>52</v>
      </c>
    </row>
    <row r="103" spans="1:51" ht="30" customHeight="1" x14ac:dyDescent="0.3">
      <c r="A103" s="8" t="s">
        <v>471</v>
      </c>
      <c r="B103" s="8" t="s">
        <v>424</v>
      </c>
      <c r="C103" s="8" t="s">
        <v>425</v>
      </c>
      <c r="D103" s="9">
        <v>0.08</v>
      </c>
      <c r="E103" s="12">
        <f>단가대비표!O77</f>
        <v>0</v>
      </c>
      <c r="F103" s="13">
        <f>TRUNC(E103*D103,1)</f>
        <v>0</v>
      </c>
      <c r="G103" s="12">
        <f>단가대비표!P77</f>
        <v>265406</v>
      </c>
      <c r="H103" s="13">
        <f>TRUNC(G103*D103,1)</f>
        <v>21232.400000000001</v>
      </c>
      <c r="I103" s="12">
        <f>단가대비표!V77</f>
        <v>0</v>
      </c>
      <c r="J103" s="13">
        <f>TRUNC(I103*D103,1)</f>
        <v>0</v>
      </c>
      <c r="K103" s="12">
        <f t="shared" si="14"/>
        <v>265406</v>
      </c>
      <c r="L103" s="13">
        <f t="shared" si="14"/>
        <v>21232.400000000001</v>
      </c>
      <c r="M103" s="8" t="s">
        <v>52</v>
      </c>
      <c r="N103" s="2" t="s">
        <v>269</v>
      </c>
      <c r="O103" s="2" t="s">
        <v>472</v>
      </c>
      <c r="P103" s="2" t="s">
        <v>64</v>
      </c>
      <c r="Q103" s="2" t="s">
        <v>64</v>
      </c>
      <c r="R103" s="2" t="s">
        <v>63</v>
      </c>
      <c r="S103" s="3"/>
      <c r="T103" s="3"/>
      <c r="U103" s="3"/>
      <c r="V103" s="3"/>
      <c r="W103" s="3">
        <v>2</v>
      </c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2" t="s">
        <v>52</v>
      </c>
      <c r="AW103" s="2" t="s">
        <v>542</v>
      </c>
      <c r="AX103" s="2" t="s">
        <v>52</v>
      </c>
      <c r="AY103" s="2" t="s">
        <v>52</v>
      </c>
    </row>
    <row r="104" spans="1:51" ht="30" customHeight="1" x14ac:dyDescent="0.3">
      <c r="A104" s="8" t="s">
        <v>428</v>
      </c>
      <c r="B104" s="8" t="s">
        <v>429</v>
      </c>
      <c r="C104" s="8" t="s">
        <v>430</v>
      </c>
      <c r="D104" s="9">
        <v>1</v>
      </c>
      <c r="E104" s="12">
        <f>TRUNC(SUMIF(W100:W104, RIGHTB(O104, 1), H100:H104)*U104, 2)</f>
        <v>636.97</v>
      </c>
      <c r="F104" s="13">
        <f>TRUNC(E104*D104,1)</f>
        <v>636.9</v>
      </c>
      <c r="G104" s="12">
        <v>0</v>
      </c>
      <c r="H104" s="13">
        <f>TRUNC(G104*D104,1)</f>
        <v>0</v>
      </c>
      <c r="I104" s="12">
        <v>0</v>
      </c>
      <c r="J104" s="13">
        <f>TRUNC(I104*D104,1)</f>
        <v>0</v>
      </c>
      <c r="K104" s="12">
        <f t="shared" si="14"/>
        <v>636.9</v>
      </c>
      <c r="L104" s="13">
        <f t="shared" si="14"/>
        <v>636.9</v>
      </c>
      <c r="M104" s="8" t="s">
        <v>52</v>
      </c>
      <c r="N104" s="2" t="s">
        <v>269</v>
      </c>
      <c r="O104" s="2" t="s">
        <v>458</v>
      </c>
      <c r="P104" s="2" t="s">
        <v>64</v>
      </c>
      <c r="Q104" s="2" t="s">
        <v>64</v>
      </c>
      <c r="R104" s="2" t="s">
        <v>64</v>
      </c>
      <c r="S104" s="3">
        <v>1</v>
      </c>
      <c r="T104" s="3">
        <v>0</v>
      </c>
      <c r="U104" s="3">
        <v>0.03</v>
      </c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2" t="s">
        <v>52</v>
      </c>
      <c r="AW104" s="2" t="s">
        <v>543</v>
      </c>
      <c r="AX104" s="2" t="s">
        <v>52</v>
      </c>
      <c r="AY104" s="2" t="s">
        <v>52</v>
      </c>
    </row>
    <row r="105" spans="1:51" ht="30" customHeight="1" x14ac:dyDescent="0.3">
      <c r="A105" s="8" t="s">
        <v>433</v>
      </c>
      <c r="B105" s="8" t="s">
        <v>52</v>
      </c>
      <c r="C105" s="8" t="s">
        <v>52</v>
      </c>
      <c r="D105" s="9"/>
      <c r="E105" s="12"/>
      <c r="F105" s="13">
        <f>TRUNC(SUMIF(N100:N104, N99, F100:F104),0)</f>
        <v>4993</v>
      </c>
      <c r="G105" s="12"/>
      <c r="H105" s="13">
        <f>TRUNC(SUMIF(N100:N104, N99, H100:H104),0)</f>
        <v>21232</v>
      </c>
      <c r="I105" s="12"/>
      <c r="J105" s="13">
        <f>TRUNC(SUMIF(N100:N104, N99, J100:J104),0)</f>
        <v>0</v>
      </c>
      <c r="K105" s="12"/>
      <c r="L105" s="13">
        <f>F105+H105+J105</f>
        <v>26225</v>
      </c>
      <c r="M105" s="8" t="s">
        <v>52</v>
      </c>
      <c r="N105" s="2" t="s">
        <v>231</v>
      </c>
      <c r="O105" s="2" t="s">
        <v>231</v>
      </c>
      <c r="P105" s="2" t="s">
        <v>52</v>
      </c>
      <c r="Q105" s="2" t="s">
        <v>52</v>
      </c>
      <c r="R105" s="2" t="s">
        <v>52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2" t="s">
        <v>52</v>
      </c>
      <c r="AW105" s="2" t="s">
        <v>52</v>
      </c>
      <c r="AX105" s="2" t="s">
        <v>52</v>
      </c>
      <c r="AY105" s="2" t="s">
        <v>52</v>
      </c>
    </row>
    <row r="106" spans="1:51" ht="30" customHeight="1" x14ac:dyDescent="0.3">
      <c r="A106" s="9"/>
      <c r="B106" s="9"/>
      <c r="C106" s="9"/>
      <c r="D106" s="9"/>
      <c r="E106" s="12"/>
      <c r="F106" s="13"/>
      <c r="G106" s="12"/>
      <c r="H106" s="13"/>
      <c r="I106" s="12"/>
      <c r="J106" s="13"/>
      <c r="K106" s="12"/>
      <c r="L106" s="13"/>
      <c r="M106" s="9"/>
    </row>
    <row r="107" spans="1:51" ht="30" customHeight="1" x14ac:dyDescent="0.3">
      <c r="A107" s="154" t="s">
        <v>544</v>
      </c>
      <c r="B107" s="154"/>
      <c r="C107" s="154"/>
      <c r="D107" s="154"/>
      <c r="E107" s="155"/>
      <c r="F107" s="156"/>
      <c r="G107" s="155"/>
      <c r="H107" s="156"/>
      <c r="I107" s="155"/>
      <c r="J107" s="156"/>
      <c r="K107" s="155"/>
      <c r="L107" s="156"/>
      <c r="M107" s="154"/>
      <c r="N107" s="1" t="s">
        <v>73</v>
      </c>
    </row>
    <row r="108" spans="1:51" ht="30" customHeight="1" x14ac:dyDescent="0.3">
      <c r="A108" s="8" t="s">
        <v>70</v>
      </c>
      <c r="B108" s="8" t="s">
        <v>71</v>
      </c>
      <c r="C108" s="8" t="s">
        <v>60</v>
      </c>
      <c r="D108" s="9">
        <v>1</v>
      </c>
      <c r="E108" s="12">
        <f>단가대비표!O38</f>
        <v>600</v>
      </c>
      <c r="F108" s="13">
        <f>TRUNC(E108*D108,1)</f>
        <v>600</v>
      </c>
      <c r="G108" s="12">
        <f>단가대비표!P38</f>
        <v>0</v>
      </c>
      <c r="H108" s="13">
        <f>TRUNC(G108*D108,1)</f>
        <v>0</v>
      </c>
      <c r="I108" s="12">
        <f>단가대비표!V38</f>
        <v>0</v>
      </c>
      <c r="J108" s="13">
        <f>TRUNC(I108*D108,1)</f>
        <v>0</v>
      </c>
      <c r="K108" s="12">
        <f t="shared" ref="K108:L112" si="15">TRUNC(E108+G108+I108,1)</f>
        <v>600</v>
      </c>
      <c r="L108" s="13">
        <f t="shared" si="15"/>
        <v>600</v>
      </c>
      <c r="M108" s="8" t="s">
        <v>52</v>
      </c>
      <c r="N108" s="2" t="s">
        <v>73</v>
      </c>
      <c r="O108" s="2" t="s">
        <v>545</v>
      </c>
      <c r="P108" s="2" t="s">
        <v>64</v>
      </c>
      <c r="Q108" s="2" t="s">
        <v>64</v>
      </c>
      <c r="R108" s="2" t="s">
        <v>63</v>
      </c>
      <c r="S108" s="3"/>
      <c r="T108" s="3"/>
      <c r="U108" s="3"/>
      <c r="V108" s="3">
        <v>1</v>
      </c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2" t="s">
        <v>52</v>
      </c>
      <c r="AW108" s="2" t="s">
        <v>546</v>
      </c>
      <c r="AX108" s="2" t="s">
        <v>52</v>
      </c>
      <c r="AY108" s="2" t="s">
        <v>52</v>
      </c>
    </row>
    <row r="109" spans="1:51" ht="30" customHeight="1" x14ac:dyDescent="0.3">
      <c r="A109" s="8" t="s">
        <v>70</v>
      </c>
      <c r="B109" s="8" t="s">
        <v>71</v>
      </c>
      <c r="C109" s="8" t="s">
        <v>60</v>
      </c>
      <c r="D109" s="9">
        <v>0.1</v>
      </c>
      <c r="E109" s="12">
        <f>단가대비표!O38</f>
        <v>600</v>
      </c>
      <c r="F109" s="13">
        <f>TRUNC(E109*D109,1)</f>
        <v>60</v>
      </c>
      <c r="G109" s="12">
        <f>단가대비표!P38</f>
        <v>0</v>
      </c>
      <c r="H109" s="13">
        <f>TRUNC(G109*D109,1)</f>
        <v>0</v>
      </c>
      <c r="I109" s="12">
        <f>단가대비표!V38</f>
        <v>0</v>
      </c>
      <c r="J109" s="13">
        <f>TRUNC(I109*D109,1)</f>
        <v>0</v>
      </c>
      <c r="K109" s="12">
        <f t="shared" si="15"/>
        <v>600</v>
      </c>
      <c r="L109" s="13">
        <f t="shared" si="15"/>
        <v>60</v>
      </c>
      <c r="M109" s="8" t="s">
        <v>52</v>
      </c>
      <c r="N109" s="2" t="s">
        <v>73</v>
      </c>
      <c r="O109" s="2" t="s">
        <v>545</v>
      </c>
      <c r="P109" s="2" t="s">
        <v>64</v>
      </c>
      <c r="Q109" s="2" t="s">
        <v>64</v>
      </c>
      <c r="R109" s="2" t="s">
        <v>63</v>
      </c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2" t="s">
        <v>52</v>
      </c>
      <c r="AW109" s="2" t="s">
        <v>546</v>
      </c>
      <c r="AX109" s="2" t="s">
        <v>52</v>
      </c>
      <c r="AY109" s="2" t="s">
        <v>52</v>
      </c>
    </row>
    <row r="110" spans="1:51" ht="30" customHeight="1" x14ac:dyDescent="0.3">
      <c r="A110" s="8" t="s">
        <v>452</v>
      </c>
      <c r="B110" s="8" t="s">
        <v>453</v>
      </c>
      <c r="C110" s="8" t="s">
        <v>430</v>
      </c>
      <c r="D110" s="9">
        <v>1</v>
      </c>
      <c r="E110" s="12">
        <f>TRUNC(SUMIF(V108:V112, RIGHTB(O110, 1), F108:F112)*U110, 2)</f>
        <v>12</v>
      </c>
      <c r="F110" s="13">
        <f>TRUNC(E110*D110,1)</f>
        <v>12</v>
      </c>
      <c r="G110" s="12">
        <v>0</v>
      </c>
      <c r="H110" s="13">
        <f>TRUNC(G110*D110,1)</f>
        <v>0</v>
      </c>
      <c r="I110" s="12">
        <v>0</v>
      </c>
      <c r="J110" s="13">
        <f>TRUNC(I110*D110,1)</f>
        <v>0</v>
      </c>
      <c r="K110" s="12">
        <f t="shared" si="15"/>
        <v>12</v>
      </c>
      <c r="L110" s="13">
        <f t="shared" si="15"/>
        <v>12</v>
      </c>
      <c r="M110" s="8" t="s">
        <v>52</v>
      </c>
      <c r="N110" s="2" t="s">
        <v>73</v>
      </c>
      <c r="O110" s="2" t="s">
        <v>431</v>
      </c>
      <c r="P110" s="2" t="s">
        <v>64</v>
      </c>
      <c r="Q110" s="2" t="s">
        <v>64</v>
      </c>
      <c r="R110" s="2" t="s">
        <v>64</v>
      </c>
      <c r="S110" s="3">
        <v>0</v>
      </c>
      <c r="T110" s="3">
        <v>0</v>
      </c>
      <c r="U110" s="3">
        <v>0.02</v>
      </c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2" t="s">
        <v>52</v>
      </c>
      <c r="AW110" s="2" t="s">
        <v>547</v>
      </c>
      <c r="AX110" s="2" t="s">
        <v>52</v>
      </c>
      <c r="AY110" s="2" t="s">
        <v>52</v>
      </c>
    </row>
    <row r="111" spans="1:51" ht="30" customHeight="1" x14ac:dyDescent="0.3">
      <c r="A111" s="8" t="s">
        <v>471</v>
      </c>
      <c r="B111" s="8" t="s">
        <v>424</v>
      </c>
      <c r="C111" s="8" t="s">
        <v>425</v>
      </c>
      <c r="D111" s="9">
        <v>5.28E-2</v>
      </c>
      <c r="E111" s="12">
        <f>단가대비표!O77</f>
        <v>0</v>
      </c>
      <c r="F111" s="13">
        <f>TRUNC(E111*D111,1)</f>
        <v>0</v>
      </c>
      <c r="G111" s="12">
        <f>단가대비표!P77</f>
        <v>265406</v>
      </c>
      <c r="H111" s="13">
        <f>TRUNC(G111*D111,1)</f>
        <v>14013.4</v>
      </c>
      <c r="I111" s="12">
        <f>단가대비표!V77</f>
        <v>0</v>
      </c>
      <c r="J111" s="13">
        <f>TRUNC(I111*D111,1)</f>
        <v>0</v>
      </c>
      <c r="K111" s="12">
        <f t="shared" si="15"/>
        <v>265406</v>
      </c>
      <c r="L111" s="13">
        <f t="shared" si="15"/>
        <v>14013.4</v>
      </c>
      <c r="M111" s="8" t="s">
        <v>52</v>
      </c>
      <c r="N111" s="2" t="s">
        <v>73</v>
      </c>
      <c r="O111" s="2" t="s">
        <v>472</v>
      </c>
      <c r="P111" s="2" t="s">
        <v>64</v>
      </c>
      <c r="Q111" s="2" t="s">
        <v>64</v>
      </c>
      <c r="R111" s="2" t="s">
        <v>63</v>
      </c>
      <c r="S111" s="3"/>
      <c r="T111" s="3"/>
      <c r="U111" s="3"/>
      <c r="V111" s="3"/>
      <c r="W111" s="3">
        <v>2</v>
      </c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2" t="s">
        <v>52</v>
      </c>
      <c r="AW111" s="2" t="s">
        <v>548</v>
      </c>
      <c r="AX111" s="2" t="s">
        <v>52</v>
      </c>
      <c r="AY111" s="2" t="s">
        <v>52</v>
      </c>
    </row>
    <row r="112" spans="1:51" ht="30" customHeight="1" x14ac:dyDescent="0.3">
      <c r="A112" s="8" t="s">
        <v>428</v>
      </c>
      <c r="B112" s="8" t="s">
        <v>429</v>
      </c>
      <c r="C112" s="8" t="s">
        <v>430</v>
      </c>
      <c r="D112" s="9">
        <v>1</v>
      </c>
      <c r="E112" s="12">
        <f>TRUNC(SUMIF(W108:W112, RIGHTB(O112, 1), H108:H112)*U112, 2)</f>
        <v>420.4</v>
      </c>
      <c r="F112" s="13">
        <f>TRUNC(E112*D112,1)</f>
        <v>420.4</v>
      </c>
      <c r="G112" s="12">
        <v>0</v>
      </c>
      <c r="H112" s="13">
        <f>TRUNC(G112*D112,1)</f>
        <v>0</v>
      </c>
      <c r="I112" s="12">
        <v>0</v>
      </c>
      <c r="J112" s="13">
        <f>TRUNC(I112*D112,1)</f>
        <v>0</v>
      </c>
      <c r="K112" s="12">
        <f t="shared" si="15"/>
        <v>420.4</v>
      </c>
      <c r="L112" s="13">
        <f t="shared" si="15"/>
        <v>420.4</v>
      </c>
      <c r="M112" s="8" t="s">
        <v>52</v>
      </c>
      <c r="N112" s="2" t="s">
        <v>73</v>
      </c>
      <c r="O112" s="2" t="s">
        <v>458</v>
      </c>
      <c r="P112" s="2" t="s">
        <v>64</v>
      </c>
      <c r="Q112" s="2" t="s">
        <v>64</v>
      </c>
      <c r="R112" s="2" t="s">
        <v>64</v>
      </c>
      <c r="S112" s="3">
        <v>1</v>
      </c>
      <c r="T112" s="3">
        <v>0</v>
      </c>
      <c r="U112" s="3">
        <v>0.03</v>
      </c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2" t="s">
        <v>52</v>
      </c>
      <c r="AW112" s="2" t="s">
        <v>549</v>
      </c>
      <c r="AX112" s="2" t="s">
        <v>52</v>
      </c>
      <c r="AY112" s="2" t="s">
        <v>52</v>
      </c>
    </row>
    <row r="113" spans="1:51" ht="30" customHeight="1" x14ac:dyDescent="0.3">
      <c r="A113" s="8" t="s">
        <v>433</v>
      </c>
      <c r="B113" s="8" t="s">
        <v>52</v>
      </c>
      <c r="C113" s="8" t="s">
        <v>52</v>
      </c>
      <c r="D113" s="9"/>
      <c r="E113" s="12"/>
      <c r="F113" s="13">
        <f>TRUNC(SUMIF(N108:N112, N107, F108:F112),0)</f>
        <v>1092</v>
      </c>
      <c r="G113" s="12"/>
      <c r="H113" s="13">
        <f>TRUNC(SUMIF(N108:N112, N107, H108:H112),0)</f>
        <v>14013</v>
      </c>
      <c r="I113" s="12"/>
      <c r="J113" s="13">
        <f>TRUNC(SUMIF(N108:N112, N107, J108:J112),0)</f>
        <v>0</v>
      </c>
      <c r="K113" s="12"/>
      <c r="L113" s="13">
        <f>F113+H113+J113</f>
        <v>15105</v>
      </c>
      <c r="M113" s="8" t="s">
        <v>52</v>
      </c>
      <c r="N113" s="2" t="s">
        <v>231</v>
      </c>
      <c r="O113" s="2" t="s">
        <v>231</v>
      </c>
      <c r="P113" s="2" t="s">
        <v>52</v>
      </c>
      <c r="Q113" s="2" t="s">
        <v>52</v>
      </c>
      <c r="R113" s="2" t="s">
        <v>52</v>
      </c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2" t="s">
        <v>52</v>
      </c>
      <c r="AW113" s="2" t="s">
        <v>52</v>
      </c>
      <c r="AX113" s="2" t="s">
        <v>52</v>
      </c>
      <c r="AY113" s="2" t="s">
        <v>52</v>
      </c>
    </row>
    <row r="114" spans="1:51" ht="30" customHeight="1" x14ac:dyDescent="0.3">
      <c r="A114" s="9"/>
      <c r="B114" s="9"/>
      <c r="C114" s="9"/>
      <c r="D114" s="9"/>
      <c r="E114" s="12"/>
      <c r="F114" s="13"/>
      <c r="G114" s="12"/>
      <c r="H114" s="13"/>
      <c r="I114" s="12"/>
      <c r="J114" s="13"/>
      <c r="K114" s="12"/>
      <c r="L114" s="13"/>
      <c r="M114" s="9"/>
    </row>
    <row r="115" spans="1:51" ht="30" customHeight="1" x14ac:dyDescent="0.3">
      <c r="A115" s="154" t="s">
        <v>550</v>
      </c>
      <c r="B115" s="154"/>
      <c r="C115" s="154"/>
      <c r="D115" s="154"/>
      <c r="E115" s="155"/>
      <c r="F115" s="156"/>
      <c r="G115" s="155"/>
      <c r="H115" s="156"/>
      <c r="I115" s="155"/>
      <c r="J115" s="156"/>
      <c r="K115" s="155"/>
      <c r="L115" s="156"/>
      <c r="M115" s="154"/>
      <c r="N115" s="1" t="s">
        <v>106</v>
      </c>
    </row>
    <row r="116" spans="1:51" ht="30" customHeight="1" x14ac:dyDescent="0.3">
      <c r="A116" s="8" t="s">
        <v>552</v>
      </c>
      <c r="B116" s="8" t="s">
        <v>553</v>
      </c>
      <c r="C116" s="8" t="s">
        <v>60</v>
      </c>
      <c r="D116" s="9">
        <v>0.2</v>
      </c>
      <c r="E116" s="12">
        <f>단가대비표!O36</f>
        <v>3960</v>
      </c>
      <c r="F116" s="13">
        <f t="shared" ref="F116:F122" si="16">TRUNC(E116*D116,1)</f>
        <v>792</v>
      </c>
      <c r="G116" s="12">
        <f>단가대비표!P36</f>
        <v>0</v>
      </c>
      <c r="H116" s="13">
        <f t="shared" ref="H116:H122" si="17">TRUNC(G116*D116,1)</f>
        <v>0</v>
      </c>
      <c r="I116" s="12">
        <f>단가대비표!V36</f>
        <v>0</v>
      </c>
      <c r="J116" s="13">
        <f t="shared" ref="J116:J122" si="18">TRUNC(I116*D116,1)</f>
        <v>0</v>
      </c>
      <c r="K116" s="12">
        <f t="shared" ref="K116:L122" si="19">TRUNC(E116+G116+I116,1)</f>
        <v>3960</v>
      </c>
      <c r="L116" s="13">
        <f t="shared" si="19"/>
        <v>792</v>
      </c>
      <c r="M116" s="8" t="s">
        <v>52</v>
      </c>
      <c r="N116" s="2" t="s">
        <v>106</v>
      </c>
      <c r="O116" s="2" t="s">
        <v>554</v>
      </c>
      <c r="P116" s="2" t="s">
        <v>64</v>
      </c>
      <c r="Q116" s="2" t="s">
        <v>64</v>
      </c>
      <c r="R116" s="2" t="s">
        <v>63</v>
      </c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2" t="s">
        <v>52</v>
      </c>
      <c r="AW116" s="2" t="s">
        <v>555</v>
      </c>
      <c r="AX116" s="2" t="s">
        <v>52</v>
      </c>
      <c r="AY116" s="2" t="s">
        <v>52</v>
      </c>
    </row>
    <row r="117" spans="1:51" ht="30" customHeight="1" x14ac:dyDescent="0.3">
      <c r="A117" s="8" t="s">
        <v>556</v>
      </c>
      <c r="B117" s="8" t="s">
        <v>557</v>
      </c>
      <c r="C117" s="8" t="s">
        <v>123</v>
      </c>
      <c r="D117" s="9">
        <v>2</v>
      </c>
      <c r="E117" s="12">
        <f>단가대비표!O12</f>
        <v>1017</v>
      </c>
      <c r="F117" s="13">
        <f t="shared" si="16"/>
        <v>2034</v>
      </c>
      <c r="G117" s="12">
        <f>단가대비표!P12</f>
        <v>0</v>
      </c>
      <c r="H117" s="13">
        <f t="shared" si="17"/>
        <v>0</v>
      </c>
      <c r="I117" s="12">
        <f>단가대비표!V12</f>
        <v>0</v>
      </c>
      <c r="J117" s="13">
        <f t="shared" si="18"/>
        <v>0</v>
      </c>
      <c r="K117" s="12">
        <f t="shared" si="19"/>
        <v>1017</v>
      </c>
      <c r="L117" s="13">
        <f t="shared" si="19"/>
        <v>2034</v>
      </c>
      <c r="M117" s="8" t="s">
        <v>52</v>
      </c>
      <c r="N117" s="2" t="s">
        <v>106</v>
      </c>
      <c r="O117" s="2" t="s">
        <v>558</v>
      </c>
      <c r="P117" s="2" t="s">
        <v>64</v>
      </c>
      <c r="Q117" s="2" t="s">
        <v>64</v>
      </c>
      <c r="R117" s="2" t="s">
        <v>63</v>
      </c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2" t="s">
        <v>52</v>
      </c>
      <c r="AW117" s="2" t="s">
        <v>559</v>
      </c>
      <c r="AX117" s="2" t="s">
        <v>52</v>
      </c>
      <c r="AY117" s="2" t="s">
        <v>52</v>
      </c>
    </row>
    <row r="118" spans="1:51" ht="30" customHeight="1" x14ac:dyDescent="0.3">
      <c r="A118" s="8" t="s">
        <v>560</v>
      </c>
      <c r="B118" s="8" t="s">
        <v>561</v>
      </c>
      <c r="C118" s="8" t="s">
        <v>123</v>
      </c>
      <c r="D118" s="9">
        <v>2</v>
      </c>
      <c r="E118" s="12">
        <f>단가대비표!O16</f>
        <v>100</v>
      </c>
      <c r="F118" s="13">
        <f t="shared" si="16"/>
        <v>200</v>
      </c>
      <c r="G118" s="12">
        <f>단가대비표!P16</f>
        <v>0</v>
      </c>
      <c r="H118" s="13">
        <f t="shared" si="17"/>
        <v>0</v>
      </c>
      <c r="I118" s="12">
        <f>단가대비표!V16</f>
        <v>0</v>
      </c>
      <c r="J118" s="13">
        <f t="shared" si="18"/>
        <v>0</v>
      </c>
      <c r="K118" s="12">
        <f t="shared" si="19"/>
        <v>100</v>
      </c>
      <c r="L118" s="13">
        <f t="shared" si="19"/>
        <v>200</v>
      </c>
      <c r="M118" s="8" t="s">
        <v>52</v>
      </c>
      <c r="N118" s="2" t="s">
        <v>106</v>
      </c>
      <c r="O118" s="2" t="s">
        <v>562</v>
      </c>
      <c r="P118" s="2" t="s">
        <v>64</v>
      </c>
      <c r="Q118" s="2" t="s">
        <v>64</v>
      </c>
      <c r="R118" s="2" t="s">
        <v>63</v>
      </c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2" t="s">
        <v>52</v>
      </c>
      <c r="AW118" s="2" t="s">
        <v>563</v>
      </c>
      <c r="AX118" s="2" t="s">
        <v>52</v>
      </c>
      <c r="AY118" s="2" t="s">
        <v>52</v>
      </c>
    </row>
    <row r="119" spans="1:51" ht="30" customHeight="1" x14ac:dyDescent="0.3">
      <c r="A119" s="8" t="s">
        <v>564</v>
      </c>
      <c r="B119" s="8" t="s">
        <v>565</v>
      </c>
      <c r="C119" s="8" t="s">
        <v>350</v>
      </c>
      <c r="D119" s="9">
        <v>4</v>
      </c>
      <c r="E119" s="12">
        <f>단가대비표!O13</f>
        <v>24.97</v>
      </c>
      <c r="F119" s="13">
        <f t="shared" si="16"/>
        <v>99.8</v>
      </c>
      <c r="G119" s="12">
        <f>단가대비표!P13</f>
        <v>0</v>
      </c>
      <c r="H119" s="13">
        <f t="shared" si="17"/>
        <v>0</v>
      </c>
      <c r="I119" s="12">
        <f>단가대비표!V13</f>
        <v>0</v>
      </c>
      <c r="J119" s="13">
        <f t="shared" si="18"/>
        <v>0</v>
      </c>
      <c r="K119" s="12">
        <f t="shared" si="19"/>
        <v>24.9</v>
      </c>
      <c r="L119" s="13">
        <f t="shared" si="19"/>
        <v>99.8</v>
      </c>
      <c r="M119" s="8" t="s">
        <v>52</v>
      </c>
      <c r="N119" s="2" t="s">
        <v>106</v>
      </c>
      <c r="O119" s="2" t="s">
        <v>566</v>
      </c>
      <c r="P119" s="2" t="s">
        <v>64</v>
      </c>
      <c r="Q119" s="2" t="s">
        <v>64</v>
      </c>
      <c r="R119" s="2" t="s">
        <v>63</v>
      </c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2" t="s">
        <v>52</v>
      </c>
      <c r="AW119" s="2" t="s">
        <v>567</v>
      </c>
      <c r="AX119" s="2" t="s">
        <v>52</v>
      </c>
      <c r="AY119" s="2" t="s">
        <v>52</v>
      </c>
    </row>
    <row r="120" spans="1:51" ht="30" customHeight="1" x14ac:dyDescent="0.3">
      <c r="A120" s="8" t="s">
        <v>568</v>
      </c>
      <c r="B120" s="8" t="s">
        <v>569</v>
      </c>
      <c r="C120" s="8" t="s">
        <v>350</v>
      </c>
      <c r="D120" s="9">
        <v>4</v>
      </c>
      <c r="E120" s="12">
        <f>단가대비표!O14</f>
        <v>8.7100000000000009</v>
      </c>
      <c r="F120" s="13">
        <f t="shared" si="16"/>
        <v>34.799999999999997</v>
      </c>
      <c r="G120" s="12">
        <f>단가대비표!P14</f>
        <v>0</v>
      </c>
      <c r="H120" s="13">
        <f t="shared" si="17"/>
        <v>0</v>
      </c>
      <c r="I120" s="12">
        <f>단가대비표!V14</f>
        <v>0</v>
      </c>
      <c r="J120" s="13">
        <f t="shared" si="18"/>
        <v>0</v>
      </c>
      <c r="K120" s="12">
        <f t="shared" si="19"/>
        <v>8.6999999999999993</v>
      </c>
      <c r="L120" s="13">
        <f t="shared" si="19"/>
        <v>34.799999999999997</v>
      </c>
      <c r="M120" s="8" t="s">
        <v>52</v>
      </c>
      <c r="N120" s="2" t="s">
        <v>106</v>
      </c>
      <c r="O120" s="2" t="s">
        <v>570</v>
      </c>
      <c r="P120" s="2" t="s">
        <v>64</v>
      </c>
      <c r="Q120" s="2" t="s">
        <v>64</v>
      </c>
      <c r="R120" s="2" t="s">
        <v>63</v>
      </c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2" t="s">
        <v>52</v>
      </c>
      <c r="AW120" s="2" t="s">
        <v>571</v>
      </c>
      <c r="AX120" s="2" t="s">
        <v>52</v>
      </c>
      <c r="AY120" s="2" t="s">
        <v>52</v>
      </c>
    </row>
    <row r="121" spans="1:51" ht="30" customHeight="1" x14ac:dyDescent="0.3">
      <c r="A121" s="8" t="s">
        <v>471</v>
      </c>
      <c r="B121" s="8" t="s">
        <v>424</v>
      </c>
      <c r="C121" s="8" t="s">
        <v>425</v>
      </c>
      <c r="D121" s="9">
        <v>0.108</v>
      </c>
      <c r="E121" s="12">
        <f>단가대비표!O77</f>
        <v>0</v>
      </c>
      <c r="F121" s="13">
        <f t="shared" si="16"/>
        <v>0</v>
      </c>
      <c r="G121" s="12">
        <f>단가대비표!P77</f>
        <v>265406</v>
      </c>
      <c r="H121" s="13">
        <f t="shared" si="17"/>
        <v>28663.8</v>
      </c>
      <c r="I121" s="12">
        <f>단가대비표!V77</f>
        <v>0</v>
      </c>
      <c r="J121" s="13">
        <f t="shared" si="18"/>
        <v>0</v>
      </c>
      <c r="K121" s="12">
        <f t="shared" si="19"/>
        <v>265406</v>
      </c>
      <c r="L121" s="13">
        <f t="shared" si="19"/>
        <v>28663.8</v>
      </c>
      <c r="M121" s="8" t="s">
        <v>52</v>
      </c>
      <c r="N121" s="2" t="s">
        <v>106</v>
      </c>
      <c r="O121" s="2" t="s">
        <v>472</v>
      </c>
      <c r="P121" s="2" t="s">
        <v>64</v>
      </c>
      <c r="Q121" s="2" t="s">
        <v>64</v>
      </c>
      <c r="R121" s="2" t="s">
        <v>63</v>
      </c>
      <c r="S121" s="3"/>
      <c r="T121" s="3"/>
      <c r="U121" s="3"/>
      <c r="V121" s="3">
        <v>1</v>
      </c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2" t="s">
        <v>52</v>
      </c>
      <c r="AW121" s="2" t="s">
        <v>572</v>
      </c>
      <c r="AX121" s="2" t="s">
        <v>52</v>
      </c>
      <c r="AY121" s="2" t="s">
        <v>52</v>
      </c>
    </row>
    <row r="122" spans="1:51" ht="30" customHeight="1" x14ac:dyDescent="0.3">
      <c r="A122" s="8" t="s">
        <v>428</v>
      </c>
      <c r="B122" s="8" t="s">
        <v>429</v>
      </c>
      <c r="C122" s="8" t="s">
        <v>430</v>
      </c>
      <c r="D122" s="9">
        <v>1</v>
      </c>
      <c r="E122" s="12">
        <f>TRUNC(SUMIF(V116:V122, RIGHTB(O122, 1), H116:H122)*U122, 2)</f>
        <v>859.91</v>
      </c>
      <c r="F122" s="13">
        <f t="shared" si="16"/>
        <v>859.9</v>
      </c>
      <c r="G122" s="12">
        <v>0</v>
      </c>
      <c r="H122" s="13">
        <f t="shared" si="17"/>
        <v>0</v>
      </c>
      <c r="I122" s="12">
        <v>0</v>
      </c>
      <c r="J122" s="13">
        <f t="shared" si="18"/>
        <v>0</v>
      </c>
      <c r="K122" s="12">
        <f t="shared" si="19"/>
        <v>859.9</v>
      </c>
      <c r="L122" s="13">
        <f t="shared" si="19"/>
        <v>859.9</v>
      </c>
      <c r="M122" s="8" t="s">
        <v>52</v>
      </c>
      <c r="N122" s="2" t="s">
        <v>106</v>
      </c>
      <c r="O122" s="2" t="s">
        <v>431</v>
      </c>
      <c r="P122" s="2" t="s">
        <v>64</v>
      </c>
      <c r="Q122" s="2" t="s">
        <v>64</v>
      </c>
      <c r="R122" s="2" t="s">
        <v>64</v>
      </c>
      <c r="S122" s="3">
        <v>1</v>
      </c>
      <c r="T122" s="3">
        <v>0</v>
      </c>
      <c r="U122" s="3">
        <v>0.03</v>
      </c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2" t="s">
        <v>52</v>
      </c>
      <c r="AW122" s="2" t="s">
        <v>573</v>
      </c>
      <c r="AX122" s="2" t="s">
        <v>52</v>
      </c>
      <c r="AY122" s="2" t="s">
        <v>52</v>
      </c>
    </row>
    <row r="123" spans="1:51" ht="30" customHeight="1" x14ac:dyDescent="0.3">
      <c r="A123" s="8" t="s">
        <v>433</v>
      </c>
      <c r="B123" s="8" t="s">
        <v>52</v>
      </c>
      <c r="C123" s="8" t="s">
        <v>52</v>
      </c>
      <c r="D123" s="9"/>
      <c r="E123" s="12"/>
      <c r="F123" s="13">
        <f>TRUNC(SUMIF(N116:N122, N115, F116:F122),0)</f>
        <v>4020</v>
      </c>
      <c r="G123" s="12"/>
      <c r="H123" s="13">
        <f>TRUNC(SUMIF(N116:N122, N115, H116:H122),0)</f>
        <v>28663</v>
      </c>
      <c r="I123" s="12"/>
      <c r="J123" s="13">
        <f>TRUNC(SUMIF(N116:N122, N115, J116:J122),0)</f>
        <v>0</v>
      </c>
      <c r="K123" s="12"/>
      <c r="L123" s="13">
        <f>F123+H123+J123</f>
        <v>32683</v>
      </c>
      <c r="M123" s="8" t="s">
        <v>52</v>
      </c>
      <c r="N123" s="2" t="s">
        <v>231</v>
      </c>
      <c r="O123" s="2" t="s">
        <v>231</v>
      </c>
      <c r="P123" s="2" t="s">
        <v>52</v>
      </c>
      <c r="Q123" s="2" t="s">
        <v>52</v>
      </c>
      <c r="R123" s="2" t="s">
        <v>52</v>
      </c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2" t="s">
        <v>52</v>
      </c>
      <c r="AW123" s="2" t="s">
        <v>52</v>
      </c>
      <c r="AX123" s="2" t="s">
        <v>52</v>
      </c>
      <c r="AY123" s="2" t="s">
        <v>52</v>
      </c>
    </row>
    <row r="124" spans="1:51" ht="30" customHeight="1" x14ac:dyDescent="0.3">
      <c r="A124" s="9"/>
      <c r="B124" s="9"/>
      <c r="C124" s="9"/>
      <c r="D124" s="9"/>
      <c r="E124" s="12"/>
      <c r="F124" s="13"/>
      <c r="G124" s="12"/>
      <c r="H124" s="13"/>
      <c r="I124" s="12"/>
      <c r="J124" s="13"/>
      <c r="K124" s="12"/>
      <c r="L124" s="13"/>
      <c r="M124" s="9"/>
    </row>
    <row r="125" spans="1:51" ht="30" customHeight="1" x14ac:dyDescent="0.3">
      <c r="A125" s="154" t="s">
        <v>574</v>
      </c>
      <c r="B125" s="154"/>
      <c r="C125" s="154"/>
      <c r="D125" s="154"/>
      <c r="E125" s="155"/>
      <c r="F125" s="156"/>
      <c r="G125" s="155"/>
      <c r="H125" s="156"/>
      <c r="I125" s="155"/>
      <c r="J125" s="156"/>
      <c r="K125" s="155"/>
      <c r="L125" s="156"/>
      <c r="M125" s="154"/>
      <c r="N125" s="1" t="s">
        <v>110</v>
      </c>
    </row>
    <row r="126" spans="1:51" ht="30" customHeight="1" x14ac:dyDescent="0.3">
      <c r="A126" s="8" t="s">
        <v>552</v>
      </c>
      <c r="B126" s="8" t="s">
        <v>553</v>
      </c>
      <c r="C126" s="8" t="s">
        <v>60</v>
      </c>
      <c r="D126" s="9">
        <v>0.25</v>
      </c>
      <c r="E126" s="12">
        <f>단가대비표!O36</f>
        <v>3960</v>
      </c>
      <c r="F126" s="13">
        <f t="shared" ref="F126:F132" si="20">TRUNC(E126*D126,1)</f>
        <v>990</v>
      </c>
      <c r="G126" s="12">
        <f>단가대비표!P36</f>
        <v>0</v>
      </c>
      <c r="H126" s="13">
        <f t="shared" ref="H126:H132" si="21">TRUNC(G126*D126,1)</f>
        <v>0</v>
      </c>
      <c r="I126" s="12">
        <f>단가대비표!V36</f>
        <v>0</v>
      </c>
      <c r="J126" s="13">
        <f t="shared" ref="J126:J132" si="22">TRUNC(I126*D126,1)</f>
        <v>0</v>
      </c>
      <c r="K126" s="12">
        <f t="shared" ref="K126:L132" si="23">TRUNC(E126+G126+I126,1)</f>
        <v>3960</v>
      </c>
      <c r="L126" s="13">
        <f t="shared" si="23"/>
        <v>990</v>
      </c>
      <c r="M126" s="8" t="s">
        <v>52</v>
      </c>
      <c r="N126" s="2" t="s">
        <v>110</v>
      </c>
      <c r="O126" s="2" t="s">
        <v>554</v>
      </c>
      <c r="P126" s="2" t="s">
        <v>64</v>
      </c>
      <c r="Q126" s="2" t="s">
        <v>64</v>
      </c>
      <c r="R126" s="2" t="s">
        <v>63</v>
      </c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2" t="s">
        <v>52</v>
      </c>
      <c r="AW126" s="2" t="s">
        <v>575</v>
      </c>
      <c r="AX126" s="2" t="s">
        <v>52</v>
      </c>
      <c r="AY126" s="2" t="s">
        <v>52</v>
      </c>
    </row>
    <row r="127" spans="1:51" ht="30" customHeight="1" x14ac:dyDescent="0.3">
      <c r="A127" s="8" t="s">
        <v>556</v>
      </c>
      <c r="B127" s="8" t="s">
        <v>557</v>
      </c>
      <c r="C127" s="8" t="s">
        <v>123</v>
      </c>
      <c r="D127" s="9">
        <v>2</v>
      </c>
      <c r="E127" s="12">
        <f>단가대비표!O12</f>
        <v>1017</v>
      </c>
      <c r="F127" s="13">
        <f t="shared" si="20"/>
        <v>2034</v>
      </c>
      <c r="G127" s="12">
        <f>단가대비표!P12</f>
        <v>0</v>
      </c>
      <c r="H127" s="13">
        <f t="shared" si="21"/>
        <v>0</v>
      </c>
      <c r="I127" s="12">
        <f>단가대비표!V12</f>
        <v>0</v>
      </c>
      <c r="J127" s="13">
        <f t="shared" si="22"/>
        <v>0</v>
      </c>
      <c r="K127" s="12">
        <f t="shared" si="23"/>
        <v>1017</v>
      </c>
      <c r="L127" s="13">
        <f t="shared" si="23"/>
        <v>2034</v>
      </c>
      <c r="M127" s="8" t="s">
        <v>52</v>
      </c>
      <c r="N127" s="2" t="s">
        <v>110</v>
      </c>
      <c r="O127" s="2" t="s">
        <v>558</v>
      </c>
      <c r="P127" s="2" t="s">
        <v>64</v>
      </c>
      <c r="Q127" s="2" t="s">
        <v>64</v>
      </c>
      <c r="R127" s="2" t="s">
        <v>63</v>
      </c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2" t="s">
        <v>52</v>
      </c>
      <c r="AW127" s="2" t="s">
        <v>576</v>
      </c>
      <c r="AX127" s="2" t="s">
        <v>52</v>
      </c>
      <c r="AY127" s="2" t="s">
        <v>52</v>
      </c>
    </row>
    <row r="128" spans="1:51" ht="30" customHeight="1" x14ac:dyDescent="0.3">
      <c r="A128" s="8" t="s">
        <v>560</v>
      </c>
      <c r="B128" s="8" t="s">
        <v>561</v>
      </c>
      <c r="C128" s="8" t="s">
        <v>123</v>
      </c>
      <c r="D128" s="9">
        <v>2</v>
      </c>
      <c r="E128" s="12">
        <f>단가대비표!O16</f>
        <v>100</v>
      </c>
      <c r="F128" s="13">
        <f t="shared" si="20"/>
        <v>200</v>
      </c>
      <c r="G128" s="12">
        <f>단가대비표!P16</f>
        <v>0</v>
      </c>
      <c r="H128" s="13">
        <f t="shared" si="21"/>
        <v>0</v>
      </c>
      <c r="I128" s="12">
        <f>단가대비표!V16</f>
        <v>0</v>
      </c>
      <c r="J128" s="13">
        <f t="shared" si="22"/>
        <v>0</v>
      </c>
      <c r="K128" s="12">
        <f t="shared" si="23"/>
        <v>100</v>
      </c>
      <c r="L128" s="13">
        <f t="shared" si="23"/>
        <v>200</v>
      </c>
      <c r="M128" s="8" t="s">
        <v>52</v>
      </c>
      <c r="N128" s="2" t="s">
        <v>110</v>
      </c>
      <c r="O128" s="2" t="s">
        <v>562</v>
      </c>
      <c r="P128" s="2" t="s">
        <v>64</v>
      </c>
      <c r="Q128" s="2" t="s">
        <v>64</v>
      </c>
      <c r="R128" s="2" t="s">
        <v>63</v>
      </c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2" t="s">
        <v>52</v>
      </c>
      <c r="AW128" s="2" t="s">
        <v>577</v>
      </c>
      <c r="AX128" s="2" t="s">
        <v>52</v>
      </c>
      <c r="AY128" s="2" t="s">
        <v>52</v>
      </c>
    </row>
    <row r="129" spans="1:51" ht="30" customHeight="1" x14ac:dyDescent="0.3">
      <c r="A129" s="8" t="s">
        <v>564</v>
      </c>
      <c r="B129" s="8" t="s">
        <v>565</v>
      </c>
      <c r="C129" s="8" t="s">
        <v>350</v>
      </c>
      <c r="D129" s="9">
        <v>4</v>
      </c>
      <c r="E129" s="12">
        <f>단가대비표!O13</f>
        <v>24.97</v>
      </c>
      <c r="F129" s="13">
        <f t="shared" si="20"/>
        <v>99.8</v>
      </c>
      <c r="G129" s="12">
        <f>단가대비표!P13</f>
        <v>0</v>
      </c>
      <c r="H129" s="13">
        <f t="shared" si="21"/>
        <v>0</v>
      </c>
      <c r="I129" s="12">
        <f>단가대비표!V13</f>
        <v>0</v>
      </c>
      <c r="J129" s="13">
        <f t="shared" si="22"/>
        <v>0</v>
      </c>
      <c r="K129" s="12">
        <f t="shared" si="23"/>
        <v>24.9</v>
      </c>
      <c r="L129" s="13">
        <f t="shared" si="23"/>
        <v>99.8</v>
      </c>
      <c r="M129" s="8" t="s">
        <v>52</v>
      </c>
      <c r="N129" s="2" t="s">
        <v>110</v>
      </c>
      <c r="O129" s="2" t="s">
        <v>566</v>
      </c>
      <c r="P129" s="2" t="s">
        <v>64</v>
      </c>
      <c r="Q129" s="2" t="s">
        <v>64</v>
      </c>
      <c r="R129" s="2" t="s">
        <v>63</v>
      </c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2" t="s">
        <v>52</v>
      </c>
      <c r="AW129" s="2" t="s">
        <v>578</v>
      </c>
      <c r="AX129" s="2" t="s">
        <v>52</v>
      </c>
      <c r="AY129" s="2" t="s">
        <v>52</v>
      </c>
    </row>
    <row r="130" spans="1:51" ht="30" customHeight="1" x14ac:dyDescent="0.3">
      <c r="A130" s="8" t="s">
        <v>568</v>
      </c>
      <c r="B130" s="8" t="s">
        <v>569</v>
      </c>
      <c r="C130" s="8" t="s">
        <v>350</v>
      </c>
      <c r="D130" s="9">
        <v>4</v>
      </c>
      <c r="E130" s="12">
        <f>단가대비표!O14</f>
        <v>8.7100000000000009</v>
      </c>
      <c r="F130" s="13">
        <f t="shared" si="20"/>
        <v>34.799999999999997</v>
      </c>
      <c r="G130" s="12">
        <f>단가대비표!P14</f>
        <v>0</v>
      </c>
      <c r="H130" s="13">
        <f t="shared" si="21"/>
        <v>0</v>
      </c>
      <c r="I130" s="12">
        <f>단가대비표!V14</f>
        <v>0</v>
      </c>
      <c r="J130" s="13">
        <f t="shared" si="22"/>
        <v>0</v>
      </c>
      <c r="K130" s="12">
        <f t="shared" si="23"/>
        <v>8.6999999999999993</v>
      </c>
      <c r="L130" s="13">
        <f t="shared" si="23"/>
        <v>34.799999999999997</v>
      </c>
      <c r="M130" s="8" t="s">
        <v>52</v>
      </c>
      <c r="N130" s="2" t="s">
        <v>110</v>
      </c>
      <c r="O130" s="2" t="s">
        <v>570</v>
      </c>
      <c r="P130" s="2" t="s">
        <v>64</v>
      </c>
      <c r="Q130" s="2" t="s">
        <v>64</v>
      </c>
      <c r="R130" s="2" t="s">
        <v>63</v>
      </c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2" t="s">
        <v>52</v>
      </c>
      <c r="AW130" s="2" t="s">
        <v>579</v>
      </c>
      <c r="AX130" s="2" t="s">
        <v>52</v>
      </c>
      <c r="AY130" s="2" t="s">
        <v>52</v>
      </c>
    </row>
    <row r="131" spans="1:51" ht="30" customHeight="1" x14ac:dyDescent="0.3">
      <c r="A131" s="8" t="s">
        <v>471</v>
      </c>
      <c r="B131" s="8" t="s">
        <v>424</v>
      </c>
      <c r="C131" s="8" t="s">
        <v>425</v>
      </c>
      <c r="D131" s="9">
        <v>0.108</v>
      </c>
      <c r="E131" s="12">
        <f>단가대비표!O77</f>
        <v>0</v>
      </c>
      <c r="F131" s="13">
        <f t="shared" si="20"/>
        <v>0</v>
      </c>
      <c r="G131" s="12">
        <f>단가대비표!P77</f>
        <v>265406</v>
      </c>
      <c r="H131" s="13">
        <f t="shared" si="21"/>
        <v>28663.8</v>
      </c>
      <c r="I131" s="12">
        <f>단가대비표!V77</f>
        <v>0</v>
      </c>
      <c r="J131" s="13">
        <f t="shared" si="22"/>
        <v>0</v>
      </c>
      <c r="K131" s="12">
        <f t="shared" si="23"/>
        <v>265406</v>
      </c>
      <c r="L131" s="13">
        <f t="shared" si="23"/>
        <v>28663.8</v>
      </c>
      <c r="M131" s="8" t="s">
        <v>52</v>
      </c>
      <c r="N131" s="2" t="s">
        <v>110</v>
      </c>
      <c r="O131" s="2" t="s">
        <v>472</v>
      </c>
      <c r="P131" s="2" t="s">
        <v>64</v>
      </c>
      <c r="Q131" s="2" t="s">
        <v>64</v>
      </c>
      <c r="R131" s="2" t="s">
        <v>63</v>
      </c>
      <c r="S131" s="3"/>
      <c r="T131" s="3"/>
      <c r="U131" s="3"/>
      <c r="V131" s="3">
        <v>1</v>
      </c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2" t="s">
        <v>52</v>
      </c>
      <c r="AW131" s="2" t="s">
        <v>580</v>
      </c>
      <c r="AX131" s="2" t="s">
        <v>52</v>
      </c>
      <c r="AY131" s="2" t="s">
        <v>52</v>
      </c>
    </row>
    <row r="132" spans="1:51" ht="30" customHeight="1" x14ac:dyDescent="0.3">
      <c r="A132" s="8" t="s">
        <v>428</v>
      </c>
      <c r="B132" s="8" t="s">
        <v>429</v>
      </c>
      <c r="C132" s="8" t="s">
        <v>430</v>
      </c>
      <c r="D132" s="9">
        <v>1</v>
      </c>
      <c r="E132" s="12">
        <f>TRUNC(SUMIF(V126:V132, RIGHTB(O132, 1), H126:H132)*U132, 2)</f>
        <v>859.91</v>
      </c>
      <c r="F132" s="13">
        <f t="shared" si="20"/>
        <v>859.9</v>
      </c>
      <c r="G132" s="12">
        <v>0</v>
      </c>
      <c r="H132" s="13">
        <f t="shared" si="21"/>
        <v>0</v>
      </c>
      <c r="I132" s="12">
        <v>0</v>
      </c>
      <c r="J132" s="13">
        <f t="shared" si="22"/>
        <v>0</v>
      </c>
      <c r="K132" s="12">
        <f t="shared" si="23"/>
        <v>859.9</v>
      </c>
      <c r="L132" s="13">
        <f t="shared" si="23"/>
        <v>859.9</v>
      </c>
      <c r="M132" s="8" t="s">
        <v>52</v>
      </c>
      <c r="N132" s="2" t="s">
        <v>110</v>
      </c>
      <c r="O132" s="2" t="s">
        <v>431</v>
      </c>
      <c r="P132" s="2" t="s">
        <v>64</v>
      </c>
      <c r="Q132" s="2" t="s">
        <v>64</v>
      </c>
      <c r="R132" s="2" t="s">
        <v>64</v>
      </c>
      <c r="S132" s="3">
        <v>1</v>
      </c>
      <c r="T132" s="3">
        <v>0</v>
      </c>
      <c r="U132" s="3">
        <v>0.03</v>
      </c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2" t="s">
        <v>52</v>
      </c>
      <c r="AW132" s="2" t="s">
        <v>581</v>
      </c>
      <c r="AX132" s="2" t="s">
        <v>52</v>
      </c>
      <c r="AY132" s="2" t="s">
        <v>52</v>
      </c>
    </row>
    <row r="133" spans="1:51" ht="30" customHeight="1" x14ac:dyDescent="0.3">
      <c r="A133" s="8" t="s">
        <v>433</v>
      </c>
      <c r="B133" s="8" t="s">
        <v>52</v>
      </c>
      <c r="C133" s="8" t="s">
        <v>52</v>
      </c>
      <c r="D133" s="9"/>
      <c r="E133" s="12"/>
      <c r="F133" s="13">
        <f>TRUNC(SUMIF(N126:N132, N125, F126:F132),0)</f>
        <v>4218</v>
      </c>
      <c r="G133" s="12"/>
      <c r="H133" s="13">
        <f>TRUNC(SUMIF(N126:N132, N125, H126:H132),0)</f>
        <v>28663</v>
      </c>
      <c r="I133" s="12"/>
      <c r="J133" s="13">
        <f>TRUNC(SUMIF(N126:N132, N125, J126:J132),0)</f>
        <v>0</v>
      </c>
      <c r="K133" s="12"/>
      <c r="L133" s="13">
        <f>F133+H133+J133</f>
        <v>32881</v>
      </c>
      <c r="M133" s="8" t="s">
        <v>52</v>
      </c>
      <c r="N133" s="2" t="s">
        <v>231</v>
      </c>
      <c r="O133" s="2" t="s">
        <v>231</v>
      </c>
      <c r="P133" s="2" t="s">
        <v>52</v>
      </c>
      <c r="Q133" s="2" t="s">
        <v>52</v>
      </c>
      <c r="R133" s="2" t="s">
        <v>52</v>
      </c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2" t="s">
        <v>52</v>
      </c>
      <c r="AW133" s="2" t="s">
        <v>52</v>
      </c>
      <c r="AX133" s="2" t="s">
        <v>52</v>
      </c>
      <c r="AY133" s="2" t="s">
        <v>52</v>
      </c>
    </row>
    <row r="134" spans="1:51" ht="30" customHeight="1" x14ac:dyDescent="0.3">
      <c r="A134" s="9"/>
      <c r="B134" s="9"/>
      <c r="C134" s="9"/>
      <c r="D134" s="9"/>
      <c r="E134" s="12"/>
      <c r="F134" s="13"/>
      <c r="G134" s="12"/>
      <c r="H134" s="13"/>
      <c r="I134" s="12"/>
      <c r="J134" s="13"/>
      <c r="K134" s="12"/>
      <c r="L134" s="13"/>
      <c r="M134" s="9"/>
    </row>
    <row r="135" spans="1:51" ht="30" customHeight="1" x14ac:dyDescent="0.3">
      <c r="A135" s="154" t="s">
        <v>582</v>
      </c>
      <c r="B135" s="154"/>
      <c r="C135" s="154"/>
      <c r="D135" s="154"/>
      <c r="E135" s="155"/>
      <c r="F135" s="156"/>
      <c r="G135" s="155"/>
      <c r="H135" s="156"/>
      <c r="I135" s="155"/>
      <c r="J135" s="156"/>
      <c r="K135" s="155"/>
      <c r="L135" s="156"/>
      <c r="M135" s="154"/>
      <c r="N135" s="1" t="s">
        <v>115</v>
      </c>
    </row>
    <row r="136" spans="1:51" ht="30" customHeight="1" x14ac:dyDescent="0.3">
      <c r="A136" s="8" t="s">
        <v>556</v>
      </c>
      <c r="B136" s="8" t="s">
        <v>557</v>
      </c>
      <c r="C136" s="8" t="s">
        <v>123</v>
      </c>
      <c r="D136" s="9">
        <v>1</v>
      </c>
      <c r="E136" s="12">
        <f>단가대비표!O12</f>
        <v>1017</v>
      </c>
      <c r="F136" s="13">
        <f t="shared" ref="F136:F142" si="24">TRUNC(E136*D136,1)</f>
        <v>1017</v>
      </c>
      <c r="G136" s="12">
        <f>단가대비표!P12</f>
        <v>0</v>
      </c>
      <c r="H136" s="13">
        <f t="shared" ref="H136:H142" si="25">TRUNC(G136*D136,1)</f>
        <v>0</v>
      </c>
      <c r="I136" s="12">
        <f>단가대비표!V12</f>
        <v>0</v>
      </c>
      <c r="J136" s="13">
        <f t="shared" ref="J136:J142" si="26">TRUNC(I136*D136,1)</f>
        <v>0</v>
      </c>
      <c r="K136" s="12">
        <f t="shared" ref="K136:L142" si="27">TRUNC(E136+G136+I136,1)</f>
        <v>1017</v>
      </c>
      <c r="L136" s="13">
        <f t="shared" si="27"/>
        <v>1017</v>
      </c>
      <c r="M136" s="8" t="s">
        <v>52</v>
      </c>
      <c r="N136" s="2" t="s">
        <v>115</v>
      </c>
      <c r="O136" s="2" t="s">
        <v>558</v>
      </c>
      <c r="P136" s="2" t="s">
        <v>64</v>
      </c>
      <c r="Q136" s="2" t="s">
        <v>64</v>
      </c>
      <c r="R136" s="2" t="s">
        <v>63</v>
      </c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2" t="s">
        <v>52</v>
      </c>
      <c r="AW136" s="2" t="s">
        <v>583</v>
      </c>
      <c r="AX136" s="2" t="s">
        <v>52</v>
      </c>
      <c r="AY136" s="2" t="s">
        <v>52</v>
      </c>
    </row>
    <row r="137" spans="1:51" ht="30" customHeight="1" x14ac:dyDescent="0.3">
      <c r="A137" s="8" t="s">
        <v>560</v>
      </c>
      <c r="B137" s="8" t="s">
        <v>561</v>
      </c>
      <c r="C137" s="8" t="s">
        <v>123</v>
      </c>
      <c r="D137" s="9">
        <v>1</v>
      </c>
      <c r="E137" s="12">
        <f>단가대비표!O16</f>
        <v>100</v>
      </c>
      <c r="F137" s="13">
        <f t="shared" si="24"/>
        <v>100</v>
      </c>
      <c r="G137" s="12">
        <f>단가대비표!P16</f>
        <v>0</v>
      </c>
      <c r="H137" s="13">
        <f t="shared" si="25"/>
        <v>0</v>
      </c>
      <c r="I137" s="12">
        <f>단가대비표!V16</f>
        <v>0</v>
      </c>
      <c r="J137" s="13">
        <f t="shared" si="26"/>
        <v>0</v>
      </c>
      <c r="K137" s="12">
        <f t="shared" si="27"/>
        <v>100</v>
      </c>
      <c r="L137" s="13">
        <f t="shared" si="27"/>
        <v>100</v>
      </c>
      <c r="M137" s="8" t="s">
        <v>52</v>
      </c>
      <c r="N137" s="2" t="s">
        <v>115</v>
      </c>
      <c r="O137" s="2" t="s">
        <v>562</v>
      </c>
      <c r="P137" s="2" t="s">
        <v>64</v>
      </c>
      <c r="Q137" s="2" t="s">
        <v>64</v>
      </c>
      <c r="R137" s="2" t="s">
        <v>63</v>
      </c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2" t="s">
        <v>52</v>
      </c>
      <c r="AW137" s="2" t="s">
        <v>584</v>
      </c>
      <c r="AX137" s="2" t="s">
        <v>52</v>
      </c>
      <c r="AY137" s="2" t="s">
        <v>52</v>
      </c>
    </row>
    <row r="138" spans="1:51" ht="30" customHeight="1" x14ac:dyDescent="0.3">
      <c r="A138" s="8" t="s">
        <v>564</v>
      </c>
      <c r="B138" s="8" t="s">
        <v>565</v>
      </c>
      <c r="C138" s="8" t="s">
        <v>350</v>
      </c>
      <c r="D138" s="9">
        <v>2</v>
      </c>
      <c r="E138" s="12">
        <f>단가대비표!O13</f>
        <v>24.97</v>
      </c>
      <c r="F138" s="13">
        <f t="shared" si="24"/>
        <v>49.9</v>
      </c>
      <c r="G138" s="12">
        <f>단가대비표!P13</f>
        <v>0</v>
      </c>
      <c r="H138" s="13">
        <f t="shared" si="25"/>
        <v>0</v>
      </c>
      <c r="I138" s="12">
        <f>단가대비표!V13</f>
        <v>0</v>
      </c>
      <c r="J138" s="13">
        <f t="shared" si="26"/>
        <v>0</v>
      </c>
      <c r="K138" s="12">
        <f t="shared" si="27"/>
        <v>24.9</v>
      </c>
      <c r="L138" s="13">
        <f t="shared" si="27"/>
        <v>49.9</v>
      </c>
      <c r="M138" s="8" t="s">
        <v>52</v>
      </c>
      <c r="N138" s="2" t="s">
        <v>115</v>
      </c>
      <c r="O138" s="2" t="s">
        <v>566</v>
      </c>
      <c r="P138" s="2" t="s">
        <v>64</v>
      </c>
      <c r="Q138" s="2" t="s">
        <v>64</v>
      </c>
      <c r="R138" s="2" t="s">
        <v>63</v>
      </c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2" t="s">
        <v>52</v>
      </c>
      <c r="AW138" s="2" t="s">
        <v>585</v>
      </c>
      <c r="AX138" s="2" t="s">
        <v>52</v>
      </c>
      <c r="AY138" s="2" t="s">
        <v>52</v>
      </c>
    </row>
    <row r="139" spans="1:51" ht="30" customHeight="1" x14ac:dyDescent="0.3">
      <c r="A139" s="8" t="s">
        <v>568</v>
      </c>
      <c r="B139" s="8" t="s">
        <v>569</v>
      </c>
      <c r="C139" s="8" t="s">
        <v>350</v>
      </c>
      <c r="D139" s="9">
        <v>2</v>
      </c>
      <c r="E139" s="12">
        <f>단가대비표!O14</f>
        <v>8.7100000000000009</v>
      </c>
      <c r="F139" s="13">
        <f t="shared" si="24"/>
        <v>17.399999999999999</v>
      </c>
      <c r="G139" s="12">
        <f>단가대비표!P14</f>
        <v>0</v>
      </c>
      <c r="H139" s="13">
        <f t="shared" si="25"/>
        <v>0</v>
      </c>
      <c r="I139" s="12">
        <f>단가대비표!V14</f>
        <v>0</v>
      </c>
      <c r="J139" s="13">
        <f t="shared" si="26"/>
        <v>0</v>
      </c>
      <c r="K139" s="12">
        <f t="shared" si="27"/>
        <v>8.6999999999999993</v>
      </c>
      <c r="L139" s="13">
        <f t="shared" si="27"/>
        <v>17.399999999999999</v>
      </c>
      <c r="M139" s="8" t="s">
        <v>52</v>
      </c>
      <c r="N139" s="2" t="s">
        <v>115</v>
      </c>
      <c r="O139" s="2" t="s">
        <v>570</v>
      </c>
      <c r="P139" s="2" t="s">
        <v>64</v>
      </c>
      <c r="Q139" s="2" t="s">
        <v>64</v>
      </c>
      <c r="R139" s="2" t="s">
        <v>63</v>
      </c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2" t="s">
        <v>52</v>
      </c>
      <c r="AW139" s="2" t="s">
        <v>586</v>
      </c>
      <c r="AX139" s="2" t="s">
        <v>52</v>
      </c>
      <c r="AY139" s="2" t="s">
        <v>52</v>
      </c>
    </row>
    <row r="140" spans="1:51" ht="30" customHeight="1" x14ac:dyDescent="0.3">
      <c r="A140" s="8" t="s">
        <v>204</v>
      </c>
      <c r="B140" s="8" t="s">
        <v>587</v>
      </c>
      <c r="C140" s="8" t="s">
        <v>123</v>
      </c>
      <c r="D140" s="9">
        <v>1</v>
      </c>
      <c r="E140" s="12">
        <f>단가대비표!O42</f>
        <v>254</v>
      </c>
      <c r="F140" s="13">
        <f t="shared" si="24"/>
        <v>254</v>
      </c>
      <c r="G140" s="12">
        <f>단가대비표!P42</f>
        <v>0</v>
      </c>
      <c r="H140" s="13">
        <f t="shared" si="25"/>
        <v>0</v>
      </c>
      <c r="I140" s="12">
        <f>단가대비표!V42</f>
        <v>0</v>
      </c>
      <c r="J140" s="13">
        <f t="shared" si="26"/>
        <v>0</v>
      </c>
      <c r="K140" s="12">
        <f t="shared" si="27"/>
        <v>254</v>
      </c>
      <c r="L140" s="13">
        <f t="shared" si="27"/>
        <v>254</v>
      </c>
      <c r="M140" s="8" t="s">
        <v>52</v>
      </c>
      <c r="N140" s="2" t="s">
        <v>115</v>
      </c>
      <c r="O140" s="2" t="s">
        <v>588</v>
      </c>
      <c r="P140" s="2" t="s">
        <v>64</v>
      </c>
      <c r="Q140" s="2" t="s">
        <v>64</v>
      </c>
      <c r="R140" s="2" t="s">
        <v>63</v>
      </c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2" t="s">
        <v>52</v>
      </c>
      <c r="AW140" s="2" t="s">
        <v>589</v>
      </c>
      <c r="AX140" s="2" t="s">
        <v>52</v>
      </c>
      <c r="AY140" s="2" t="s">
        <v>52</v>
      </c>
    </row>
    <row r="141" spans="1:51" ht="30" customHeight="1" x14ac:dyDescent="0.3">
      <c r="A141" s="8" t="s">
        <v>471</v>
      </c>
      <c r="B141" s="8" t="s">
        <v>424</v>
      </c>
      <c r="C141" s="8" t="s">
        <v>425</v>
      </c>
      <c r="D141" s="9">
        <v>5.3999999999999999E-2</v>
      </c>
      <c r="E141" s="12">
        <f>단가대비표!O77</f>
        <v>0</v>
      </c>
      <c r="F141" s="13">
        <f t="shared" si="24"/>
        <v>0</v>
      </c>
      <c r="G141" s="12">
        <f>단가대비표!P77</f>
        <v>265406</v>
      </c>
      <c r="H141" s="13">
        <f t="shared" si="25"/>
        <v>14331.9</v>
      </c>
      <c r="I141" s="12">
        <f>단가대비표!V77</f>
        <v>0</v>
      </c>
      <c r="J141" s="13">
        <f t="shared" si="26"/>
        <v>0</v>
      </c>
      <c r="K141" s="12">
        <f t="shared" si="27"/>
        <v>265406</v>
      </c>
      <c r="L141" s="13">
        <f t="shared" si="27"/>
        <v>14331.9</v>
      </c>
      <c r="M141" s="8" t="s">
        <v>52</v>
      </c>
      <c r="N141" s="2" t="s">
        <v>115</v>
      </c>
      <c r="O141" s="2" t="s">
        <v>472</v>
      </c>
      <c r="P141" s="2" t="s">
        <v>64</v>
      </c>
      <c r="Q141" s="2" t="s">
        <v>64</v>
      </c>
      <c r="R141" s="2" t="s">
        <v>63</v>
      </c>
      <c r="S141" s="3"/>
      <c r="T141" s="3"/>
      <c r="U141" s="3"/>
      <c r="V141" s="3">
        <v>1</v>
      </c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2" t="s">
        <v>52</v>
      </c>
      <c r="AW141" s="2" t="s">
        <v>590</v>
      </c>
      <c r="AX141" s="2" t="s">
        <v>52</v>
      </c>
      <c r="AY141" s="2" t="s">
        <v>52</v>
      </c>
    </row>
    <row r="142" spans="1:51" ht="30" customHeight="1" x14ac:dyDescent="0.3">
      <c r="A142" s="8" t="s">
        <v>428</v>
      </c>
      <c r="B142" s="8" t="s">
        <v>429</v>
      </c>
      <c r="C142" s="8" t="s">
        <v>430</v>
      </c>
      <c r="D142" s="9">
        <v>1</v>
      </c>
      <c r="E142" s="12">
        <f>TRUNC(SUMIF(V136:V142, RIGHTB(O142, 1), H136:H142)*U142, 2)</f>
        <v>429.95</v>
      </c>
      <c r="F142" s="13">
        <f t="shared" si="24"/>
        <v>429.9</v>
      </c>
      <c r="G142" s="12">
        <v>0</v>
      </c>
      <c r="H142" s="13">
        <f t="shared" si="25"/>
        <v>0</v>
      </c>
      <c r="I142" s="12">
        <v>0</v>
      </c>
      <c r="J142" s="13">
        <f t="shared" si="26"/>
        <v>0</v>
      </c>
      <c r="K142" s="12">
        <f t="shared" si="27"/>
        <v>429.9</v>
      </c>
      <c r="L142" s="13">
        <f t="shared" si="27"/>
        <v>429.9</v>
      </c>
      <c r="M142" s="8" t="s">
        <v>52</v>
      </c>
      <c r="N142" s="2" t="s">
        <v>115</v>
      </c>
      <c r="O142" s="2" t="s">
        <v>431</v>
      </c>
      <c r="P142" s="2" t="s">
        <v>64</v>
      </c>
      <c r="Q142" s="2" t="s">
        <v>64</v>
      </c>
      <c r="R142" s="2" t="s">
        <v>64</v>
      </c>
      <c r="S142" s="3">
        <v>1</v>
      </c>
      <c r="T142" s="3">
        <v>0</v>
      </c>
      <c r="U142" s="3">
        <v>0.03</v>
      </c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2" t="s">
        <v>52</v>
      </c>
      <c r="AW142" s="2" t="s">
        <v>591</v>
      </c>
      <c r="AX142" s="2" t="s">
        <v>52</v>
      </c>
      <c r="AY142" s="2" t="s">
        <v>52</v>
      </c>
    </row>
    <row r="143" spans="1:51" ht="30" customHeight="1" x14ac:dyDescent="0.3">
      <c r="A143" s="8" t="s">
        <v>433</v>
      </c>
      <c r="B143" s="8" t="s">
        <v>52</v>
      </c>
      <c r="C143" s="8" t="s">
        <v>52</v>
      </c>
      <c r="D143" s="9"/>
      <c r="E143" s="12"/>
      <c r="F143" s="13">
        <f>TRUNC(SUMIF(N136:N142, N135, F136:F142),0)</f>
        <v>1868</v>
      </c>
      <c r="G143" s="12"/>
      <c r="H143" s="13">
        <f>TRUNC(SUMIF(N136:N142, N135, H136:H142),0)</f>
        <v>14331</v>
      </c>
      <c r="I143" s="12"/>
      <c r="J143" s="13">
        <f>TRUNC(SUMIF(N136:N142, N135, J136:J142),0)</f>
        <v>0</v>
      </c>
      <c r="K143" s="12"/>
      <c r="L143" s="13">
        <f>F143+H143+J143</f>
        <v>16199</v>
      </c>
      <c r="M143" s="8" t="s">
        <v>52</v>
      </c>
      <c r="N143" s="2" t="s">
        <v>231</v>
      </c>
      <c r="O143" s="2" t="s">
        <v>231</v>
      </c>
      <c r="P143" s="2" t="s">
        <v>52</v>
      </c>
      <c r="Q143" s="2" t="s">
        <v>52</v>
      </c>
      <c r="R143" s="2" t="s">
        <v>52</v>
      </c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2" t="s">
        <v>52</v>
      </c>
      <c r="AW143" s="2" t="s">
        <v>52</v>
      </c>
      <c r="AX143" s="2" t="s">
        <v>52</v>
      </c>
      <c r="AY143" s="2" t="s">
        <v>52</v>
      </c>
    </row>
    <row r="144" spans="1:51" ht="30" customHeight="1" x14ac:dyDescent="0.3">
      <c r="A144" s="9"/>
      <c r="B144" s="9"/>
      <c r="C144" s="9"/>
      <c r="D144" s="9"/>
      <c r="E144" s="12"/>
      <c r="F144" s="13"/>
      <c r="G144" s="12"/>
      <c r="H144" s="13"/>
      <c r="I144" s="12"/>
      <c r="J144" s="13"/>
      <c r="K144" s="12"/>
      <c r="L144" s="13"/>
      <c r="M144" s="9"/>
    </row>
    <row r="145" spans="1:51" ht="30" customHeight="1" x14ac:dyDescent="0.3">
      <c r="A145" s="154" t="s">
        <v>592</v>
      </c>
      <c r="B145" s="154"/>
      <c r="C145" s="154"/>
      <c r="D145" s="154"/>
      <c r="E145" s="155"/>
      <c r="F145" s="156"/>
      <c r="G145" s="155"/>
      <c r="H145" s="156"/>
      <c r="I145" s="155"/>
      <c r="J145" s="156"/>
      <c r="K145" s="155"/>
      <c r="L145" s="156"/>
      <c r="M145" s="154"/>
      <c r="N145" s="1" t="s">
        <v>119</v>
      </c>
    </row>
    <row r="146" spans="1:51" ht="30" customHeight="1" x14ac:dyDescent="0.3">
      <c r="A146" s="8" t="s">
        <v>556</v>
      </c>
      <c r="B146" s="8" t="s">
        <v>557</v>
      </c>
      <c r="C146" s="8" t="s">
        <v>123</v>
      </c>
      <c r="D146" s="9">
        <v>1</v>
      </c>
      <c r="E146" s="12">
        <f>단가대비표!O12</f>
        <v>1017</v>
      </c>
      <c r="F146" s="13">
        <f t="shared" ref="F146:F152" si="28">TRUNC(E146*D146,1)</f>
        <v>1017</v>
      </c>
      <c r="G146" s="12">
        <f>단가대비표!P12</f>
        <v>0</v>
      </c>
      <c r="H146" s="13">
        <f t="shared" ref="H146:H152" si="29">TRUNC(G146*D146,1)</f>
        <v>0</v>
      </c>
      <c r="I146" s="12">
        <f>단가대비표!V12</f>
        <v>0</v>
      </c>
      <c r="J146" s="13">
        <f t="shared" ref="J146:J152" si="30">TRUNC(I146*D146,1)</f>
        <v>0</v>
      </c>
      <c r="K146" s="12">
        <f t="shared" ref="K146:L152" si="31">TRUNC(E146+G146+I146,1)</f>
        <v>1017</v>
      </c>
      <c r="L146" s="13">
        <f t="shared" si="31"/>
        <v>1017</v>
      </c>
      <c r="M146" s="8" t="s">
        <v>52</v>
      </c>
      <c r="N146" s="2" t="s">
        <v>119</v>
      </c>
      <c r="O146" s="2" t="s">
        <v>558</v>
      </c>
      <c r="P146" s="2" t="s">
        <v>64</v>
      </c>
      <c r="Q146" s="2" t="s">
        <v>64</v>
      </c>
      <c r="R146" s="2" t="s">
        <v>63</v>
      </c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2" t="s">
        <v>52</v>
      </c>
      <c r="AW146" s="2" t="s">
        <v>593</v>
      </c>
      <c r="AX146" s="2" t="s">
        <v>52</v>
      </c>
      <c r="AY146" s="2" t="s">
        <v>52</v>
      </c>
    </row>
    <row r="147" spans="1:51" ht="30" customHeight="1" x14ac:dyDescent="0.3">
      <c r="A147" s="8" t="s">
        <v>560</v>
      </c>
      <c r="B147" s="8" t="s">
        <v>561</v>
      </c>
      <c r="C147" s="8" t="s">
        <v>123</v>
      </c>
      <c r="D147" s="9">
        <v>1</v>
      </c>
      <c r="E147" s="12">
        <f>단가대비표!O16</f>
        <v>100</v>
      </c>
      <c r="F147" s="13">
        <f t="shared" si="28"/>
        <v>100</v>
      </c>
      <c r="G147" s="12">
        <f>단가대비표!P16</f>
        <v>0</v>
      </c>
      <c r="H147" s="13">
        <f t="shared" si="29"/>
        <v>0</v>
      </c>
      <c r="I147" s="12">
        <f>단가대비표!V16</f>
        <v>0</v>
      </c>
      <c r="J147" s="13">
        <f t="shared" si="30"/>
        <v>0</v>
      </c>
      <c r="K147" s="12">
        <f t="shared" si="31"/>
        <v>100</v>
      </c>
      <c r="L147" s="13">
        <f t="shared" si="31"/>
        <v>100</v>
      </c>
      <c r="M147" s="8" t="s">
        <v>52</v>
      </c>
      <c r="N147" s="2" t="s">
        <v>119</v>
      </c>
      <c r="O147" s="2" t="s">
        <v>562</v>
      </c>
      <c r="P147" s="2" t="s">
        <v>64</v>
      </c>
      <c r="Q147" s="2" t="s">
        <v>64</v>
      </c>
      <c r="R147" s="2" t="s">
        <v>63</v>
      </c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2" t="s">
        <v>52</v>
      </c>
      <c r="AW147" s="2" t="s">
        <v>594</v>
      </c>
      <c r="AX147" s="2" t="s">
        <v>52</v>
      </c>
      <c r="AY147" s="2" t="s">
        <v>52</v>
      </c>
    </row>
    <row r="148" spans="1:51" ht="30" customHeight="1" x14ac:dyDescent="0.3">
      <c r="A148" s="8" t="s">
        <v>564</v>
      </c>
      <c r="B148" s="8" t="s">
        <v>565</v>
      </c>
      <c r="C148" s="8" t="s">
        <v>350</v>
      </c>
      <c r="D148" s="9">
        <v>2</v>
      </c>
      <c r="E148" s="12">
        <f>단가대비표!O13</f>
        <v>24.97</v>
      </c>
      <c r="F148" s="13">
        <f t="shared" si="28"/>
        <v>49.9</v>
      </c>
      <c r="G148" s="12">
        <f>단가대비표!P13</f>
        <v>0</v>
      </c>
      <c r="H148" s="13">
        <f t="shared" si="29"/>
        <v>0</v>
      </c>
      <c r="I148" s="12">
        <f>단가대비표!V13</f>
        <v>0</v>
      </c>
      <c r="J148" s="13">
        <f t="shared" si="30"/>
        <v>0</v>
      </c>
      <c r="K148" s="12">
        <f t="shared" si="31"/>
        <v>24.9</v>
      </c>
      <c r="L148" s="13">
        <f t="shared" si="31"/>
        <v>49.9</v>
      </c>
      <c r="M148" s="8" t="s">
        <v>52</v>
      </c>
      <c r="N148" s="2" t="s">
        <v>119</v>
      </c>
      <c r="O148" s="2" t="s">
        <v>566</v>
      </c>
      <c r="P148" s="2" t="s">
        <v>64</v>
      </c>
      <c r="Q148" s="2" t="s">
        <v>64</v>
      </c>
      <c r="R148" s="2" t="s">
        <v>63</v>
      </c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2" t="s">
        <v>52</v>
      </c>
      <c r="AW148" s="2" t="s">
        <v>595</v>
      </c>
      <c r="AX148" s="2" t="s">
        <v>52</v>
      </c>
      <c r="AY148" s="2" t="s">
        <v>52</v>
      </c>
    </row>
    <row r="149" spans="1:51" ht="30" customHeight="1" x14ac:dyDescent="0.3">
      <c r="A149" s="8" t="s">
        <v>568</v>
      </c>
      <c r="B149" s="8" t="s">
        <v>569</v>
      </c>
      <c r="C149" s="8" t="s">
        <v>350</v>
      </c>
      <c r="D149" s="9">
        <v>2</v>
      </c>
      <c r="E149" s="12">
        <f>단가대비표!O14</f>
        <v>8.7100000000000009</v>
      </c>
      <c r="F149" s="13">
        <f t="shared" si="28"/>
        <v>17.399999999999999</v>
      </c>
      <c r="G149" s="12">
        <f>단가대비표!P14</f>
        <v>0</v>
      </c>
      <c r="H149" s="13">
        <f t="shared" si="29"/>
        <v>0</v>
      </c>
      <c r="I149" s="12">
        <f>단가대비표!V14</f>
        <v>0</v>
      </c>
      <c r="J149" s="13">
        <f t="shared" si="30"/>
        <v>0</v>
      </c>
      <c r="K149" s="12">
        <f t="shared" si="31"/>
        <v>8.6999999999999993</v>
      </c>
      <c r="L149" s="13">
        <f t="shared" si="31"/>
        <v>17.399999999999999</v>
      </c>
      <c r="M149" s="8" t="s">
        <v>52</v>
      </c>
      <c r="N149" s="2" t="s">
        <v>119</v>
      </c>
      <c r="O149" s="2" t="s">
        <v>570</v>
      </c>
      <c r="P149" s="2" t="s">
        <v>64</v>
      </c>
      <c r="Q149" s="2" t="s">
        <v>64</v>
      </c>
      <c r="R149" s="2" t="s">
        <v>63</v>
      </c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2" t="s">
        <v>52</v>
      </c>
      <c r="AW149" s="2" t="s">
        <v>596</v>
      </c>
      <c r="AX149" s="2" t="s">
        <v>52</v>
      </c>
      <c r="AY149" s="2" t="s">
        <v>52</v>
      </c>
    </row>
    <row r="150" spans="1:51" ht="30" customHeight="1" x14ac:dyDescent="0.3">
      <c r="A150" s="8" t="s">
        <v>204</v>
      </c>
      <c r="B150" s="8" t="s">
        <v>597</v>
      </c>
      <c r="C150" s="8" t="s">
        <v>123</v>
      </c>
      <c r="D150" s="9">
        <v>1</v>
      </c>
      <c r="E150" s="12">
        <f>단가대비표!O43</f>
        <v>275</v>
      </c>
      <c r="F150" s="13">
        <f t="shared" si="28"/>
        <v>275</v>
      </c>
      <c r="G150" s="12">
        <f>단가대비표!P43</f>
        <v>0</v>
      </c>
      <c r="H150" s="13">
        <f t="shared" si="29"/>
        <v>0</v>
      </c>
      <c r="I150" s="12">
        <f>단가대비표!V43</f>
        <v>0</v>
      </c>
      <c r="J150" s="13">
        <f t="shared" si="30"/>
        <v>0</v>
      </c>
      <c r="K150" s="12">
        <f t="shared" si="31"/>
        <v>275</v>
      </c>
      <c r="L150" s="13">
        <f t="shared" si="31"/>
        <v>275</v>
      </c>
      <c r="M150" s="8" t="s">
        <v>52</v>
      </c>
      <c r="N150" s="2" t="s">
        <v>119</v>
      </c>
      <c r="O150" s="2" t="s">
        <v>598</v>
      </c>
      <c r="P150" s="2" t="s">
        <v>64</v>
      </c>
      <c r="Q150" s="2" t="s">
        <v>64</v>
      </c>
      <c r="R150" s="2" t="s">
        <v>63</v>
      </c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2" t="s">
        <v>52</v>
      </c>
      <c r="AW150" s="2" t="s">
        <v>599</v>
      </c>
      <c r="AX150" s="2" t="s">
        <v>52</v>
      </c>
      <c r="AY150" s="2" t="s">
        <v>52</v>
      </c>
    </row>
    <row r="151" spans="1:51" ht="30" customHeight="1" x14ac:dyDescent="0.3">
      <c r="A151" s="8" t="s">
        <v>471</v>
      </c>
      <c r="B151" s="8" t="s">
        <v>424</v>
      </c>
      <c r="C151" s="8" t="s">
        <v>425</v>
      </c>
      <c r="D151" s="9">
        <v>5.3999999999999999E-2</v>
      </c>
      <c r="E151" s="12">
        <f>단가대비표!O77</f>
        <v>0</v>
      </c>
      <c r="F151" s="13">
        <f t="shared" si="28"/>
        <v>0</v>
      </c>
      <c r="G151" s="12">
        <f>단가대비표!P77</f>
        <v>265406</v>
      </c>
      <c r="H151" s="13">
        <f t="shared" si="29"/>
        <v>14331.9</v>
      </c>
      <c r="I151" s="12">
        <f>단가대비표!V77</f>
        <v>0</v>
      </c>
      <c r="J151" s="13">
        <f t="shared" si="30"/>
        <v>0</v>
      </c>
      <c r="K151" s="12">
        <f t="shared" si="31"/>
        <v>265406</v>
      </c>
      <c r="L151" s="13">
        <f t="shared" si="31"/>
        <v>14331.9</v>
      </c>
      <c r="M151" s="8" t="s">
        <v>52</v>
      </c>
      <c r="N151" s="2" t="s">
        <v>119</v>
      </c>
      <c r="O151" s="2" t="s">
        <v>472</v>
      </c>
      <c r="P151" s="2" t="s">
        <v>64</v>
      </c>
      <c r="Q151" s="2" t="s">
        <v>64</v>
      </c>
      <c r="R151" s="2" t="s">
        <v>63</v>
      </c>
      <c r="S151" s="3"/>
      <c r="T151" s="3"/>
      <c r="U151" s="3"/>
      <c r="V151" s="3">
        <v>1</v>
      </c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2" t="s">
        <v>52</v>
      </c>
      <c r="AW151" s="2" t="s">
        <v>600</v>
      </c>
      <c r="AX151" s="2" t="s">
        <v>52</v>
      </c>
      <c r="AY151" s="2" t="s">
        <v>52</v>
      </c>
    </row>
    <row r="152" spans="1:51" ht="30" customHeight="1" x14ac:dyDescent="0.3">
      <c r="A152" s="8" t="s">
        <v>428</v>
      </c>
      <c r="B152" s="8" t="s">
        <v>429</v>
      </c>
      <c r="C152" s="8" t="s">
        <v>430</v>
      </c>
      <c r="D152" s="9">
        <v>1</v>
      </c>
      <c r="E152" s="12">
        <f>TRUNC(SUMIF(V146:V152, RIGHTB(O152, 1), H146:H152)*U152, 2)</f>
        <v>429.95</v>
      </c>
      <c r="F152" s="13">
        <f t="shared" si="28"/>
        <v>429.9</v>
      </c>
      <c r="G152" s="12">
        <v>0</v>
      </c>
      <c r="H152" s="13">
        <f t="shared" si="29"/>
        <v>0</v>
      </c>
      <c r="I152" s="12">
        <v>0</v>
      </c>
      <c r="J152" s="13">
        <f t="shared" si="30"/>
        <v>0</v>
      </c>
      <c r="K152" s="12">
        <f t="shared" si="31"/>
        <v>429.9</v>
      </c>
      <c r="L152" s="13">
        <f t="shared" si="31"/>
        <v>429.9</v>
      </c>
      <c r="M152" s="8" t="s">
        <v>52</v>
      </c>
      <c r="N152" s="2" t="s">
        <v>119</v>
      </c>
      <c r="O152" s="2" t="s">
        <v>431</v>
      </c>
      <c r="P152" s="2" t="s">
        <v>64</v>
      </c>
      <c r="Q152" s="2" t="s">
        <v>64</v>
      </c>
      <c r="R152" s="2" t="s">
        <v>64</v>
      </c>
      <c r="S152" s="3">
        <v>1</v>
      </c>
      <c r="T152" s="3">
        <v>0</v>
      </c>
      <c r="U152" s="3">
        <v>0.03</v>
      </c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2" t="s">
        <v>52</v>
      </c>
      <c r="AW152" s="2" t="s">
        <v>601</v>
      </c>
      <c r="AX152" s="2" t="s">
        <v>52</v>
      </c>
      <c r="AY152" s="2" t="s">
        <v>52</v>
      </c>
    </row>
    <row r="153" spans="1:51" ht="30" customHeight="1" x14ac:dyDescent="0.3">
      <c r="A153" s="8" t="s">
        <v>433</v>
      </c>
      <c r="B153" s="8" t="s">
        <v>52</v>
      </c>
      <c r="C153" s="8" t="s">
        <v>52</v>
      </c>
      <c r="D153" s="9"/>
      <c r="E153" s="12"/>
      <c r="F153" s="13">
        <f>TRUNC(SUMIF(N146:N152, N145, F146:F152),0)</f>
        <v>1889</v>
      </c>
      <c r="G153" s="12"/>
      <c r="H153" s="13">
        <f>TRUNC(SUMIF(N146:N152, N145, H146:H152),0)</f>
        <v>14331</v>
      </c>
      <c r="I153" s="12"/>
      <c r="J153" s="13">
        <f>TRUNC(SUMIF(N146:N152, N145, J146:J152),0)</f>
        <v>0</v>
      </c>
      <c r="K153" s="12"/>
      <c r="L153" s="13">
        <f>F153+H153+J153</f>
        <v>16220</v>
      </c>
      <c r="M153" s="8" t="s">
        <v>52</v>
      </c>
      <c r="N153" s="2" t="s">
        <v>231</v>
      </c>
      <c r="O153" s="2" t="s">
        <v>231</v>
      </c>
      <c r="P153" s="2" t="s">
        <v>52</v>
      </c>
      <c r="Q153" s="2" t="s">
        <v>52</v>
      </c>
      <c r="R153" s="2" t="s">
        <v>52</v>
      </c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2" t="s">
        <v>52</v>
      </c>
      <c r="AW153" s="2" t="s">
        <v>52</v>
      </c>
      <c r="AX153" s="2" t="s">
        <v>52</v>
      </c>
      <c r="AY153" s="2" t="s">
        <v>52</v>
      </c>
    </row>
    <row r="154" spans="1:51" ht="30" customHeight="1" x14ac:dyDescent="0.3">
      <c r="A154" s="9"/>
      <c r="B154" s="9"/>
      <c r="C154" s="9"/>
      <c r="D154" s="9"/>
      <c r="E154" s="12"/>
      <c r="F154" s="13"/>
      <c r="G154" s="12"/>
      <c r="H154" s="13"/>
      <c r="I154" s="12"/>
      <c r="J154" s="13"/>
      <c r="K154" s="12"/>
      <c r="L154" s="13"/>
      <c r="M154" s="9"/>
    </row>
    <row r="155" spans="1:51" ht="30" customHeight="1" x14ac:dyDescent="0.3">
      <c r="A155" s="154" t="s">
        <v>602</v>
      </c>
      <c r="B155" s="154"/>
      <c r="C155" s="154"/>
      <c r="D155" s="154"/>
      <c r="E155" s="155"/>
      <c r="F155" s="156"/>
      <c r="G155" s="155"/>
      <c r="H155" s="156"/>
      <c r="I155" s="155"/>
      <c r="J155" s="156"/>
      <c r="K155" s="155"/>
      <c r="L155" s="156"/>
      <c r="M155" s="154"/>
      <c r="N155" s="1" t="s">
        <v>273</v>
      </c>
    </row>
    <row r="156" spans="1:51" ht="30" customHeight="1" x14ac:dyDescent="0.3">
      <c r="A156" s="8" t="s">
        <v>556</v>
      </c>
      <c r="B156" s="8" t="s">
        <v>557</v>
      </c>
      <c r="C156" s="8" t="s">
        <v>123</v>
      </c>
      <c r="D156" s="9">
        <v>1</v>
      </c>
      <c r="E156" s="12">
        <f>단가대비표!O12</f>
        <v>1017</v>
      </c>
      <c r="F156" s="13">
        <f t="shared" ref="F156:F162" si="32">TRUNC(E156*D156,1)</f>
        <v>1017</v>
      </c>
      <c r="G156" s="12">
        <f>단가대비표!P12</f>
        <v>0</v>
      </c>
      <c r="H156" s="13">
        <f t="shared" ref="H156:H162" si="33">TRUNC(G156*D156,1)</f>
        <v>0</v>
      </c>
      <c r="I156" s="12">
        <f>단가대비표!V12</f>
        <v>0</v>
      </c>
      <c r="J156" s="13">
        <f t="shared" ref="J156:J162" si="34">TRUNC(I156*D156,1)</f>
        <v>0</v>
      </c>
      <c r="K156" s="12">
        <f t="shared" ref="K156:L162" si="35">TRUNC(E156+G156+I156,1)</f>
        <v>1017</v>
      </c>
      <c r="L156" s="13">
        <f t="shared" si="35"/>
        <v>1017</v>
      </c>
      <c r="M156" s="8" t="s">
        <v>52</v>
      </c>
      <c r="N156" s="2" t="s">
        <v>273</v>
      </c>
      <c r="O156" s="2" t="s">
        <v>558</v>
      </c>
      <c r="P156" s="2" t="s">
        <v>64</v>
      </c>
      <c r="Q156" s="2" t="s">
        <v>64</v>
      </c>
      <c r="R156" s="2" t="s">
        <v>63</v>
      </c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2" t="s">
        <v>52</v>
      </c>
      <c r="AW156" s="2" t="s">
        <v>603</v>
      </c>
      <c r="AX156" s="2" t="s">
        <v>52</v>
      </c>
      <c r="AY156" s="2" t="s">
        <v>52</v>
      </c>
    </row>
    <row r="157" spans="1:51" ht="30" customHeight="1" x14ac:dyDescent="0.3">
      <c r="A157" s="8" t="s">
        <v>560</v>
      </c>
      <c r="B157" s="8" t="s">
        <v>561</v>
      </c>
      <c r="C157" s="8" t="s">
        <v>123</v>
      </c>
      <c r="D157" s="9">
        <v>1</v>
      </c>
      <c r="E157" s="12">
        <f>단가대비표!O16</f>
        <v>100</v>
      </c>
      <c r="F157" s="13">
        <f t="shared" si="32"/>
        <v>100</v>
      </c>
      <c r="G157" s="12">
        <f>단가대비표!P16</f>
        <v>0</v>
      </c>
      <c r="H157" s="13">
        <f t="shared" si="33"/>
        <v>0</v>
      </c>
      <c r="I157" s="12">
        <f>단가대비표!V16</f>
        <v>0</v>
      </c>
      <c r="J157" s="13">
        <f t="shared" si="34"/>
        <v>0</v>
      </c>
      <c r="K157" s="12">
        <f t="shared" si="35"/>
        <v>100</v>
      </c>
      <c r="L157" s="13">
        <f t="shared" si="35"/>
        <v>100</v>
      </c>
      <c r="M157" s="8" t="s">
        <v>52</v>
      </c>
      <c r="N157" s="2" t="s">
        <v>273</v>
      </c>
      <c r="O157" s="2" t="s">
        <v>562</v>
      </c>
      <c r="P157" s="2" t="s">
        <v>64</v>
      </c>
      <c r="Q157" s="2" t="s">
        <v>64</v>
      </c>
      <c r="R157" s="2" t="s">
        <v>63</v>
      </c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2" t="s">
        <v>52</v>
      </c>
      <c r="AW157" s="2" t="s">
        <v>604</v>
      </c>
      <c r="AX157" s="2" t="s">
        <v>52</v>
      </c>
      <c r="AY157" s="2" t="s">
        <v>52</v>
      </c>
    </row>
    <row r="158" spans="1:51" ht="30" customHeight="1" x14ac:dyDescent="0.3">
      <c r="A158" s="8" t="s">
        <v>564</v>
      </c>
      <c r="B158" s="8" t="s">
        <v>565</v>
      </c>
      <c r="C158" s="8" t="s">
        <v>350</v>
      </c>
      <c r="D158" s="9">
        <v>2</v>
      </c>
      <c r="E158" s="12">
        <f>단가대비표!O13</f>
        <v>24.97</v>
      </c>
      <c r="F158" s="13">
        <f t="shared" si="32"/>
        <v>49.9</v>
      </c>
      <c r="G158" s="12">
        <f>단가대비표!P13</f>
        <v>0</v>
      </c>
      <c r="H158" s="13">
        <f t="shared" si="33"/>
        <v>0</v>
      </c>
      <c r="I158" s="12">
        <f>단가대비표!V13</f>
        <v>0</v>
      </c>
      <c r="J158" s="13">
        <f t="shared" si="34"/>
        <v>0</v>
      </c>
      <c r="K158" s="12">
        <f t="shared" si="35"/>
        <v>24.9</v>
      </c>
      <c r="L158" s="13">
        <f t="shared" si="35"/>
        <v>49.9</v>
      </c>
      <c r="M158" s="8" t="s">
        <v>52</v>
      </c>
      <c r="N158" s="2" t="s">
        <v>273</v>
      </c>
      <c r="O158" s="2" t="s">
        <v>566</v>
      </c>
      <c r="P158" s="2" t="s">
        <v>64</v>
      </c>
      <c r="Q158" s="2" t="s">
        <v>64</v>
      </c>
      <c r="R158" s="2" t="s">
        <v>63</v>
      </c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2" t="s">
        <v>52</v>
      </c>
      <c r="AW158" s="2" t="s">
        <v>605</v>
      </c>
      <c r="AX158" s="2" t="s">
        <v>52</v>
      </c>
      <c r="AY158" s="2" t="s">
        <v>52</v>
      </c>
    </row>
    <row r="159" spans="1:51" ht="30" customHeight="1" x14ac:dyDescent="0.3">
      <c r="A159" s="8" t="s">
        <v>568</v>
      </c>
      <c r="B159" s="8" t="s">
        <v>569</v>
      </c>
      <c r="C159" s="8" t="s">
        <v>350</v>
      </c>
      <c r="D159" s="9">
        <v>2</v>
      </c>
      <c r="E159" s="12">
        <f>단가대비표!O14</f>
        <v>8.7100000000000009</v>
      </c>
      <c r="F159" s="13">
        <f t="shared" si="32"/>
        <v>17.399999999999999</v>
      </c>
      <c r="G159" s="12">
        <f>단가대비표!P14</f>
        <v>0</v>
      </c>
      <c r="H159" s="13">
        <f t="shared" si="33"/>
        <v>0</v>
      </c>
      <c r="I159" s="12">
        <f>단가대비표!V14</f>
        <v>0</v>
      </c>
      <c r="J159" s="13">
        <f t="shared" si="34"/>
        <v>0</v>
      </c>
      <c r="K159" s="12">
        <f t="shared" si="35"/>
        <v>8.6999999999999993</v>
      </c>
      <c r="L159" s="13">
        <f t="shared" si="35"/>
        <v>17.399999999999999</v>
      </c>
      <c r="M159" s="8" t="s">
        <v>52</v>
      </c>
      <c r="N159" s="2" t="s">
        <v>273</v>
      </c>
      <c r="O159" s="2" t="s">
        <v>570</v>
      </c>
      <c r="P159" s="2" t="s">
        <v>64</v>
      </c>
      <c r="Q159" s="2" t="s">
        <v>64</v>
      </c>
      <c r="R159" s="2" t="s">
        <v>63</v>
      </c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2" t="s">
        <v>52</v>
      </c>
      <c r="AW159" s="2" t="s">
        <v>606</v>
      </c>
      <c r="AX159" s="2" t="s">
        <v>52</v>
      </c>
      <c r="AY159" s="2" t="s">
        <v>52</v>
      </c>
    </row>
    <row r="160" spans="1:51" ht="30" customHeight="1" x14ac:dyDescent="0.3">
      <c r="A160" s="8" t="s">
        <v>204</v>
      </c>
      <c r="B160" s="8" t="s">
        <v>607</v>
      </c>
      <c r="C160" s="8" t="s">
        <v>123</v>
      </c>
      <c r="D160" s="9">
        <v>1</v>
      </c>
      <c r="E160" s="12">
        <f>단가대비표!O44</f>
        <v>348</v>
      </c>
      <c r="F160" s="13">
        <f t="shared" si="32"/>
        <v>348</v>
      </c>
      <c r="G160" s="12">
        <f>단가대비표!P44</f>
        <v>0</v>
      </c>
      <c r="H160" s="13">
        <f t="shared" si="33"/>
        <v>0</v>
      </c>
      <c r="I160" s="12">
        <f>단가대비표!V44</f>
        <v>0</v>
      </c>
      <c r="J160" s="13">
        <f t="shared" si="34"/>
        <v>0</v>
      </c>
      <c r="K160" s="12">
        <f t="shared" si="35"/>
        <v>348</v>
      </c>
      <c r="L160" s="13">
        <f t="shared" si="35"/>
        <v>348</v>
      </c>
      <c r="M160" s="8" t="s">
        <v>52</v>
      </c>
      <c r="N160" s="2" t="s">
        <v>273</v>
      </c>
      <c r="O160" s="2" t="s">
        <v>608</v>
      </c>
      <c r="P160" s="2" t="s">
        <v>64</v>
      </c>
      <c r="Q160" s="2" t="s">
        <v>64</v>
      </c>
      <c r="R160" s="2" t="s">
        <v>63</v>
      </c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2" t="s">
        <v>52</v>
      </c>
      <c r="AW160" s="2" t="s">
        <v>609</v>
      </c>
      <c r="AX160" s="2" t="s">
        <v>52</v>
      </c>
      <c r="AY160" s="2" t="s">
        <v>52</v>
      </c>
    </row>
    <row r="161" spans="1:51" ht="30" customHeight="1" x14ac:dyDescent="0.3">
      <c r="A161" s="8" t="s">
        <v>471</v>
      </c>
      <c r="B161" s="8" t="s">
        <v>424</v>
      </c>
      <c r="C161" s="8" t="s">
        <v>425</v>
      </c>
      <c r="D161" s="9">
        <v>5.3999999999999999E-2</v>
      </c>
      <c r="E161" s="12">
        <f>단가대비표!O77</f>
        <v>0</v>
      </c>
      <c r="F161" s="13">
        <f t="shared" si="32"/>
        <v>0</v>
      </c>
      <c r="G161" s="12">
        <f>단가대비표!P77</f>
        <v>265406</v>
      </c>
      <c r="H161" s="13">
        <f t="shared" si="33"/>
        <v>14331.9</v>
      </c>
      <c r="I161" s="12">
        <f>단가대비표!V77</f>
        <v>0</v>
      </c>
      <c r="J161" s="13">
        <f t="shared" si="34"/>
        <v>0</v>
      </c>
      <c r="K161" s="12">
        <f t="shared" si="35"/>
        <v>265406</v>
      </c>
      <c r="L161" s="13">
        <f t="shared" si="35"/>
        <v>14331.9</v>
      </c>
      <c r="M161" s="8" t="s">
        <v>52</v>
      </c>
      <c r="N161" s="2" t="s">
        <v>273</v>
      </c>
      <c r="O161" s="2" t="s">
        <v>472</v>
      </c>
      <c r="P161" s="2" t="s">
        <v>64</v>
      </c>
      <c r="Q161" s="2" t="s">
        <v>64</v>
      </c>
      <c r="R161" s="2" t="s">
        <v>63</v>
      </c>
      <c r="S161" s="3"/>
      <c r="T161" s="3"/>
      <c r="U161" s="3"/>
      <c r="V161" s="3">
        <v>1</v>
      </c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2" t="s">
        <v>52</v>
      </c>
      <c r="AW161" s="2" t="s">
        <v>610</v>
      </c>
      <c r="AX161" s="2" t="s">
        <v>52</v>
      </c>
      <c r="AY161" s="2" t="s">
        <v>52</v>
      </c>
    </row>
    <row r="162" spans="1:51" ht="30" customHeight="1" x14ac:dyDescent="0.3">
      <c r="A162" s="8" t="s">
        <v>428</v>
      </c>
      <c r="B162" s="8" t="s">
        <v>429</v>
      </c>
      <c r="C162" s="8" t="s">
        <v>430</v>
      </c>
      <c r="D162" s="9">
        <v>1</v>
      </c>
      <c r="E162" s="12">
        <f>TRUNC(SUMIF(V156:V162, RIGHTB(O162, 1), H156:H162)*U162, 2)</f>
        <v>429.95</v>
      </c>
      <c r="F162" s="13">
        <f t="shared" si="32"/>
        <v>429.9</v>
      </c>
      <c r="G162" s="12">
        <v>0</v>
      </c>
      <c r="H162" s="13">
        <f t="shared" si="33"/>
        <v>0</v>
      </c>
      <c r="I162" s="12">
        <v>0</v>
      </c>
      <c r="J162" s="13">
        <f t="shared" si="34"/>
        <v>0</v>
      </c>
      <c r="K162" s="12">
        <f t="shared" si="35"/>
        <v>429.9</v>
      </c>
      <c r="L162" s="13">
        <f t="shared" si="35"/>
        <v>429.9</v>
      </c>
      <c r="M162" s="8" t="s">
        <v>52</v>
      </c>
      <c r="N162" s="2" t="s">
        <v>273</v>
      </c>
      <c r="O162" s="2" t="s">
        <v>431</v>
      </c>
      <c r="P162" s="2" t="s">
        <v>64</v>
      </c>
      <c r="Q162" s="2" t="s">
        <v>64</v>
      </c>
      <c r="R162" s="2" t="s">
        <v>64</v>
      </c>
      <c r="S162" s="3">
        <v>1</v>
      </c>
      <c r="T162" s="3">
        <v>0</v>
      </c>
      <c r="U162" s="3">
        <v>0.03</v>
      </c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2" t="s">
        <v>52</v>
      </c>
      <c r="AW162" s="2" t="s">
        <v>611</v>
      </c>
      <c r="AX162" s="2" t="s">
        <v>52</v>
      </c>
      <c r="AY162" s="2" t="s">
        <v>52</v>
      </c>
    </row>
    <row r="163" spans="1:51" ht="30" customHeight="1" x14ac:dyDescent="0.3">
      <c r="A163" s="8" t="s">
        <v>433</v>
      </c>
      <c r="B163" s="8" t="s">
        <v>52</v>
      </c>
      <c r="C163" s="8" t="s">
        <v>52</v>
      </c>
      <c r="D163" s="9"/>
      <c r="E163" s="12"/>
      <c r="F163" s="13">
        <f>TRUNC(SUMIF(N156:N162, N155, F156:F162),0)</f>
        <v>1962</v>
      </c>
      <c r="G163" s="12"/>
      <c r="H163" s="13">
        <f>TRUNC(SUMIF(N156:N162, N155, H156:H162),0)</f>
        <v>14331</v>
      </c>
      <c r="I163" s="12"/>
      <c r="J163" s="13">
        <f>TRUNC(SUMIF(N156:N162, N155, J156:J162),0)</f>
        <v>0</v>
      </c>
      <c r="K163" s="12"/>
      <c r="L163" s="13">
        <f>F163+H163+J163</f>
        <v>16293</v>
      </c>
      <c r="M163" s="8" t="s">
        <v>52</v>
      </c>
      <c r="N163" s="2" t="s">
        <v>231</v>
      </c>
      <c r="O163" s="2" t="s">
        <v>231</v>
      </c>
      <c r="P163" s="2" t="s">
        <v>52</v>
      </c>
      <c r="Q163" s="2" t="s">
        <v>52</v>
      </c>
      <c r="R163" s="2" t="s">
        <v>52</v>
      </c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2" t="s">
        <v>52</v>
      </c>
      <c r="AW163" s="2" t="s">
        <v>52</v>
      </c>
      <c r="AX163" s="2" t="s">
        <v>52</v>
      </c>
      <c r="AY163" s="2" t="s">
        <v>52</v>
      </c>
    </row>
    <row r="164" spans="1:51" ht="30" customHeight="1" x14ac:dyDescent="0.3">
      <c r="A164" s="9"/>
      <c r="B164" s="9"/>
      <c r="C164" s="9"/>
      <c r="D164" s="9"/>
      <c r="E164" s="12"/>
      <c r="F164" s="13"/>
      <c r="G164" s="12"/>
      <c r="H164" s="13"/>
      <c r="I164" s="12"/>
      <c r="J164" s="13"/>
      <c r="K164" s="12"/>
      <c r="L164" s="13"/>
      <c r="M164" s="9"/>
    </row>
    <row r="165" spans="1:51" ht="30" customHeight="1" x14ac:dyDescent="0.3">
      <c r="A165" s="154" t="s">
        <v>612</v>
      </c>
      <c r="B165" s="154"/>
      <c r="C165" s="154"/>
      <c r="D165" s="154"/>
      <c r="E165" s="155"/>
      <c r="F165" s="156"/>
      <c r="G165" s="155"/>
      <c r="H165" s="156"/>
      <c r="I165" s="155"/>
      <c r="J165" s="156"/>
      <c r="K165" s="155"/>
      <c r="L165" s="156"/>
      <c r="M165" s="154"/>
      <c r="N165" s="1" t="s">
        <v>304</v>
      </c>
    </row>
    <row r="166" spans="1:51" ht="30" customHeight="1" x14ac:dyDescent="0.3">
      <c r="A166" s="8" t="s">
        <v>552</v>
      </c>
      <c r="B166" s="8" t="s">
        <v>553</v>
      </c>
      <c r="C166" s="8" t="s">
        <v>60</v>
      </c>
      <c r="D166" s="9">
        <v>0.1</v>
      </c>
      <c r="E166" s="12">
        <f>단가대비표!O36</f>
        <v>3960</v>
      </c>
      <c r="F166" s="13">
        <f t="shared" ref="F166:F172" si="36">TRUNC(E166*D166,1)</f>
        <v>396</v>
      </c>
      <c r="G166" s="12">
        <f>단가대비표!P36</f>
        <v>0</v>
      </c>
      <c r="H166" s="13">
        <f t="shared" ref="H166:H172" si="37">TRUNC(G166*D166,1)</f>
        <v>0</v>
      </c>
      <c r="I166" s="12">
        <f>단가대비표!V36</f>
        <v>0</v>
      </c>
      <c r="J166" s="13">
        <f t="shared" ref="J166:J172" si="38">TRUNC(I166*D166,1)</f>
        <v>0</v>
      </c>
      <c r="K166" s="12">
        <f t="shared" ref="K166:L172" si="39">TRUNC(E166+G166+I166,1)</f>
        <v>3960</v>
      </c>
      <c r="L166" s="13">
        <f t="shared" si="39"/>
        <v>396</v>
      </c>
      <c r="M166" s="8" t="s">
        <v>52</v>
      </c>
      <c r="N166" s="2" t="s">
        <v>304</v>
      </c>
      <c r="O166" s="2" t="s">
        <v>554</v>
      </c>
      <c r="P166" s="2" t="s">
        <v>64</v>
      </c>
      <c r="Q166" s="2" t="s">
        <v>64</v>
      </c>
      <c r="R166" s="2" t="s">
        <v>63</v>
      </c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2" t="s">
        <v>52</v>
      </c>
      <c r="AW166" s="2" t="s">
        <v>613</v>
      </c>
      <c r="AX166" s="2" t="s">
        <v>52</v>
      </c>
      <c r="AY166" s="2" t="s">
        <v>52</v>
      </c>
    </row>
    <row r="167" spans="1:51" ht="30" customHeight="1" x14ac:dyDescent="0.3">
      <c r="A167" s="8" t="s">
        <v>614</v>
      </c>
      <c r="B167" s="8" t="s">
        <v>615</v>
      </c>
      <c r="C167" s="8" t="s">
        <v>123</v>
      </c>
      <c r="D167" s="9">
        <v>2</v>
      </c>
      <c r="E167" s="12">
        <f>단가대비표!O15</f>
        <v>150</v>
      </c>
      <c r="F167" s="13">
        <f t="shared" si="36"/>
        <v>300</v>
      </c>
      <c r="G167" s="12">
        <f>단가대비표!P15</f>
        <v>0</v>
      </c>
      <c r="H167" s="13">
        <f t="shared" si="37"/>
        <v>0</v>
      </c>
      <c r="I167" s="12">
        <f>단가대비표!V15</f>
        <v>0</v>
      </c>
      <c r="J167" s="13">
        <f t="shared" si="38"/>
        <v>0</v>
      </c>
      <c r="K167" s="12">
        <f t="shared" si="39"/>
        <v>150</v>
      </c>
      <c r="L167" s="13">
        <f t="shared" si="39"/>
        <v>300</v>
      </c>
      <c r="M167" s="8" t="s">
        <v>52</v>
      </c>
      <c r="N167" s="2" t="s">
        <v>304</v>
      </c>
      <c r="O167" s="2" t="s">
        <v>616</v>
      </c>
      <c r="P167" s="2" t="s">
        <v>64</v>
      </c>
      <c r="Q167" s="2" t="s">
        <v>64</v>
      </c>
      <c r="R167" s="2" t="s">
        <v>63</v>
      </c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2" t="s">
        <v>52</v>
      </c>
      <c r="AW167" s="2" t="s">
        <v>617</v>
      </c>
      <c r="AX167" s="2" t="s">
        <v>52</v>
      </c>
      <c r="AY167" s="2" t="s">
        <v>52</v>
      </c>
    </row>
    <row r="168" spans="1:51" ht="30" customHeight="1" x14ac:dyDescent="0.3">
      <c r="A168" s="8" t="s">
        <v>564</v>
      </c>
      <c r="B168" s="8" t="s">
        <v>565</v>
      </c>
      <c r="C168" s="8" t="s">
        <v>350</v>
      </c>
      <c r="D168" s="9">
        <v>2</v>
      </c>
      <c r="E168" s="12">
        <f>단가대비표!O13</f>
        <v>24.97</v>
      </c>
      <c r="F168" s="13">
        <f t="shared" si="36"/>
        <v>49.9</v>
      </c>
      <c r="G168" s="12">
        <f>단가대비표!P13</f>
        <v>0</v>
      </c>
      <c r="H168" s="13">
        <f t="shared" si="37"/>
        <v>0</v>
      </c>
      <c r="I168" s="12">
        <f>단가대비표!V13</f>
        <v>0</v>
      </c>
      <c r="J168" s="13">
        <f t="shared" si="38"/>
        <v>0</v>
      </c>
      <c r="K168" s="12">
        <f t="shared" si="39"/>
        <v>24.9</v>
      </c>
      <c r="L168" s="13">
        <f t="shared" si="39"/>
        <v>49.9</v>
      </c>
      <c r="M168" s="8" t="s">
        <v>52</v>
      </c>
      <c r="N168" s="2" t="s">
        <v>304</v>
      </c>
      <c r="O168" s="2" t="s">
        <v>566</v>
      </c>
      <c r="P168" s="2" t="s">
        <v>64</v>
      </c>
      <c r="Q168" s="2" t="s">
        <v>64</v>
      </c>
      <c r="R168" s="2" t="s">
        <v>63</v>
      </c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2" t="s">
        <v>52</v>
      </c>
      <c r="AW168" s="2" t="s">
        <v>618</v>
      </c>
      <c r="AX168" s="2" t="s">
        <v>52</v>
      </c>
      <c r="AY168" s="2" t="s">
        <v>52</v>
      </c>
    </row>
    <row r="169" spans="1:51" ht="30" customHeight="1" x14ac:dyDescent="0.3">
      <c r="A169" s="8" t="s">
        <v>568</v>
      </c>
      <c r="B169" s="8" t="s">
        <v>569</v>
      </c>
      <c r="C169" s="8" t="s">
        <v>350</v>
      </c>
      <c r="D169" s="9">
        <v>2</v>
      </c>
      <c r="E169" s="12">
        <f>단가대비표!O14</f>
        <v>8.7100000000000009</v>
      </c>
      <c r="F169" s="13">
        <f t="shared" si="36"/>
        <v>17.399999999999999</v>
      </c>
      <c r="G169" s="12">
        <f>단가대비표!P14</f>
        <v>0</v>
      </c>
      <c r="H169" s="13">
        <f t="shared" si="37"/>
        <v>0</v>
      </c>
      <c r="I169" s="12">
        <f>단가대비표!V14</f>
        <v>0</v>
      </c>
      <c r="J169" s="13">
        <f t="shared" si="38"/>
        <v>0</v>
      </c>
      <c r="K169" s="12">
        <f t="shared" si="39"/>
        <v>8.6999999999999993</v>
      </c>
      <c r="L169" s="13">
        <f t="shared" si="39"/>
        <v>17.399999999999999</v>
      </c>
      <c r="M169" s="8" t="s">
        <v>52</v>
      </c>
      <c r="N169" s="2" t="s">
        <v>304</v>
      </c>
      <c r="O169" s="2" t="s">
        <v>570</v>
      </c>
      <c r="P169" s="2" t="s">
        <v>64</v>
      </c>
      <c r="Q169" s="2" t="s">
        <v>64</v>
      </c>
      <c r="R169" s="2" t="s">
        <v>63</v>
      </c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2" t="s">
        <v>52</v>
      </c>
      <c r="AW169" s="2" t="s">
        <v>619</v>
      </c>
      <c r="AX169" s="2" t="s">
        <v>52</v>
      </c>
      <c r="AY169" s="2" t="s">
        <v>52</v>
      </c>
    </row>
    <row r="170" spans="1:51" ht="30" customHeight="1" x14ac:dyDescent="0.3">
      <c r="A170" s="8" t="s">
        <v>204</v>
      </c>
      <c r="B170" s="8" t="s">
        <v>607</v>
      </c>
      <c r="C170" s="8" t="s">
        <v>123</v>
      </c>
      <c r="D170" s="9">
        <v>1</v>
      </c>
      <c r="E170" s="12">
        <f>단가대비표!O44</f>
        <v>348</v>
      </c>
      <c r="F170" s="13">
        <f t="shared" si="36"/>
        <v>348</v>
      </c>
      <c r="G170" s="12">
        <f>단가대비표!P44</f>
        <v>0</v>
      </c>
      <c r="H170" s="13">
        <f t="shared" si="37"/>
        <v>0</v>
      </c>
      <c r="I170" s="12">
        <f>단가대비표!V44</f>
        <v>0</v>
      </c>
      <c r="J170" s="13">
        <f t="shared" si="38"/>
        <v>0</v>
      </c>
      <c r="K170" s="12">
        <f t="shared" si="39"/>
        <v>348</v>
      </c>
      <c r="L170" s="13">
        <f t="shared" si="39"/>
        <v>348</v>
      </c>
      <c r="M170" s="8" t="s">
        <v>52</v>
      </c>
      <c r="N170" s="2" t="s">
        <v>304</v>
      </c>
      <c r="O170" s="2" t="s">
        <v>608</v>
      </c>
      <c r="P170" s="2" t="s">
        <v>64</v>
      </c>
      <c r="Q170" s="2" t="s">
        <v>64</v>
      </c>
      <c r="R170" s="2" t="s">
        <v>63</v>
      </c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2" t="s">
        <v>52</v>
      </c>
      <c r="AW170" s="2" t="s">
        <v>620</v>
      </c>
      <c r="AX170" s="2" t="s">
        <v>52</v>
      </c>
      <c r="AY170" s="2" t="s">
        <v>52</v>
      </c>
    </row>
    <row r="171" spans="1:51" ht="30" customHeight="1" x14ac:dyDescent="0.3">
      <c r="A171" s="8" t="s">
        <v>471</v>
      </c>
      <c r="B171" s="8" t="s">
        <v>424</v>
      </c>
      <c r="C171" s="8" t="s">
        <v>425</v>
      </c>
      <c r="D171" s="9">
        <v>7.1999999999999995E-2</v>
      </c>
      <c r="E171" s="12">
        <f>단가대비표!O77</f>
        <v>0</v>
      </c>
      <c r="F171" s="13">
        <f t="shared" si="36"/>
        <v>0</v>
      </c>
      <c r="G171" s="12">
        <f>단가대비표!P77</f>
        <v>265406</v>
      </c>
      <c r="H171" s="13">
        <f t="shared" si="37"/>
        <v>19109.2</v>
      </c>
      <c r="I171" s="12">
        <f>단가대비표!V77</f>
        <v>0</v>
      </c>
      <c r="J171" s="13">
        <f t="shared" si="38"/>
        <v>0</v>
      </c>
      <c r="K171" s="12">
        <f t="shared" si="39"/>
        <v>265406</v>
      </c>
      <c r="L171" s="13">
        <f t="shared" si="39"/>
        <v>19109.2</v>
      </c>
      <c r="M171" s="8" t="s">
        <v>52</v>
      </c>
      <c r="N171" s="2" t="s">
        <v>304</v>
      </c>
      <c r="O171" s="2" t="s">
        <v>472</v>
      </c>
      <c r="P171" s="2" t="s">
        <v>64</v>
      </c>
      <c r="Q171" s="2" t="s">
        <v>64</v>
      </c>
      <c r="R171" s="2" t="s">
        <v>63</v>
      </c>
      <c r="S171" s="3"/>
      <c r="T171" s="3"/>
      <c r="U171" s="3"/>
      <c r="V171" s="3">
        <v>1</v>
      </c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2" t="s">
        <v>52</v>
      </c>
      <c r="AW171" s="2" t="s">
        <v>621</v>
      </c>
      <c r="AX171" s="2" t="s">
        <v>52</v>
      </c>
      <c r="AY171" s="2" t="s">
        <v>52</v>
      </c>
    </row>
    <row r="172" spans="1:51" ht="30" customHeight="1" x14ac:dyDescent="0.3">
      <c r="A172" s="8" t="s">
        <v>428</v>
      </c>
      <c r="B172" s="8" t="s">
        <v>429</v>
      </c>
      <c r="C172" s="8" t="s">
        <v>430</v>
      </c>
      <c r="D172" s="9">
        <v>1</v>
      </c>
      <c r="E172" s="12">
        <f>TRUNC(SUMIF(V166:V172, RIGHTB(O172, 1), H166:H172)*U172, 2)</f>
        <v>573.27</v>
      </c>
      <c r="F172" s="13">
        <f t="shared" si="36"/>
        <v>573.20000000000005</v>
      </c>
      <c r="G172" s="12">
        <v>0</v>
      </c>
      <c r="H172" s="13">
        <f t="shared" si="37"/>
        <v>0</v>
      </c>
      <c r="I172" s="12">
        <v>0</v>
      </c>
      <c r="J172" s="13">
        <f t="shared" si="38"/>
        <v>0</v>
      </c>
      <c r="K172" s="12">
        <f t="shared" si="39"/>
        <v>573.20000000000005</v>
      </c>
      <c r="L172" s="13">
        <f t="shared" si="39"/>
        <v>573.20000000000005</v>
      </c>
      <c r="M172" s="8" t="s">
        <v>52</v>
      </c>
      <c r="N172" s="2" t="s">
        <v>304</v>
      </c>
      <c r="O172" s="2" t="s">
        <v>431</v>
      </c>
      <c r="P172" s="2" t="s">
        <v>64</v>
      </c>
      <c r="Q172" s="2" t="s">
        <v>64</v>
      </c>
      <c r="R172" s="2" t="s">
        <v>64</v>
      </c>
      <c r="S172" s="3">
        <v>1</v>
      </c>
      <c r="T172" s="3">
        <v>0</v>
      </c>
      <c r="U172" s="3">
        <v>0.03</v>
      </c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2" t="s">
        <v>52</v>
      </c>
      <c r="AW172" s="2" t="s">
        <v>622</v>
      </c>
      <c r="AX172" s="2" t="s">
        <v>52</v>
      </c>
      <c r="AY172" s="2" t="s">
        <v>52</v>
      </c>
    </row>
    <row r="173" spans="1:51" ht="30" customHeight="1" x14ac:dyDescent="0.3">
      <c r="A173" s="8" t="s">
        <v>433</v>
      </c>
      <c r="B173" s="8" t="s">
        <v>52</v>
      </c>
      <c r="C173" s="8" t="s">
        <v>52</v>
      </c>
      <c r="D173" s="9"/>
      <c r="E173" s="12"/>
      <c r="F173" s="13">
        <f>TRUNC(SUMIF(N166:N172, N165, F166:F172),0)</f>
        <v>1684</v>
      </c>
      <c r="G173" s="12"/>
      <c r="H173" s="13">
        <f>TRUNC(SUMIF(N166:N172, N165, H166:H172),0)</f>
        <v>19109</v>
      </c>
      <c r="I173" s="12"/>
      <c r="J173" s="13">
        <f>TRUNC(SUMIF(N166:N172, N165, J166:J172),0)</f>
        <v>0</v>
      </c>
      <c r="K173" s="12"/>
      <c r="L173" s="13">
        <f>F173+H173+J173</f>
        <v>20793</v>
      </c>
      <c r="M173" s="8" t="s">
        <v>52</v>
      </c>
      <c r="N173" s="2" t="s">
        <v>231</v>
      </c>
      <c r="O173" s="2" t="s">
        <v>231</v>
      </c>
      <c r="P173" s="2" t="s">
        <v>52</v>
      </c>
      <c r="Q173" s="2" t="s">
        <v>52</v>
      </c>
      <c r="R173" s="2" t="s">
        <v>52</v>
      </c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2" t="s">
        <v>52</v>
      </c>
      <c r="AW173" s="2" t="s">
        <v>52</v>
      </c>
      <c r="AX173" s="2" t="s">
        <v>52</v>
      </c>
      <c r="AY173" s="2" t="s">
        <v>52</v>
      </c>
    </row>
    <row r="174" spans="1:51" ht="30" customHeight="1" x14ac:dyDescent="0.3">
      <c r="A174" s="9"/>
      <c r="B174" s="9"/>
      <c r="C174" s="9"/>
      <c r="D174" s="9"/>
      <c r="E174" s="12"/>
      <c r="F174" s="13"/>
      <c r="G174" s="12"/>
      <c r="H174" s="13"/>
      <c r="I174" s="12"/>
      <c r="J174" s="13"/>
      <c r="K174" s="12"/>
      <c r="L174" s="13"/>
      <c r="M174" s="9"/>
    </row>
    <row r="175" spans="1:51" ht="30" customHeight="1" x14ac:dyDescent="0.3">
      <c r="A175" s="154" t="s">
        <v>623</v>
      </c>
      <c r="B175" s="154"/>
      <c r="C175" s="154"/>
      <c r="D175" s="154"/>
      <c r="E175" s="155"/>
      <c r="F175" s="156"/>
      <c r="G175" s="155"/>
      <c r="H175" s="156"/>
      <c r="I175" s="155"/>
      <c r="J175" s="156"/>
      <c r="K175" s="155"/>
      <c r="L175" s="156"/>
      <c r="M175" s="154"/>
      <c r="N175" s="1" t="s">
        <v>78</v>
      </c>
    </row>
    <row r="176" spans="1:51" ht="30" customHeight="1" x14ac:dyDescent="0.3">
      <c r="A176" s="8" t="s">
        <v>75</v>
      </c>
      <c r="B176" s="8" t="s">
        <v>625</v>
      </c>
      <c r="C176" s="8" t="s">
        <v>448</v>
      </c>
      <c r="D176" s="9">
        <v>1</v>
      </c>
      <c r="E176" s="12">
        <f>단가대비표!O9</f>
        <v>270</v>
      </c>
      <c r="F176" s="13">
        <f>TRUNC(E176*D176,1)</f>
        <v>270</v>
      </c>
      <c r="G176" s="12">
        <f>단가대비표!P9</f>
        <v>0</v>
      </c>
      <c r="H176" s="13">
        <f>TRUNC(G176*D176,1)</f>
        <v>0</v>
      </c>
      <c r="I176" s="12">
        <f>단가대비표!V9</f>
        <v>0</v>
      </c>
      <c r="J176" s="13">
        <f>TRUNC(I176*D176,1)</f>
        <v>0</v>
      </c>
      <c r="K176" s="12">
        <f t="shared" ref="K176:L180" si="40">TRUNC(E176+G176+I176,1)</f>
        <v>270</v>
      </c>
      <c r="L176" s="13">
        <f t="shared" si="40"/>
        <v>270</v>
      </c>
      <c r="M176" s="8" t="s">
        <v>52</v>
      </c>
      <c r="N176" s="2" t="s">
        <v>78</v>
      </c>
      <c r="O176" s="2" t="s">
        <v>626</v>
      </c>
      <c r="P176" s="2" t="s">
        <v>64</v>
      </c>
      <c r="Q176" s="2" t="s">
        <v>64</v>
      </c>
      <c r="R176" s="2" t="s">
        <v>63</v>
      </c>
      <c r="S176" s="3"/>
      <c r="T176" s="3"/>
      <c r="U176" s="3"/>
      <c r="V176" s="3">
        <v>1</v>
      </c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2" t="s">
        <v>52</v>
      </c>
      <c r="AW176" s="2" t="s">
        <v>627</v>
      </c>
      <c r="AX176" s="2" t="s">
        <v>52</v>
      </c>
      <c r="AY176" s="2" t="s">
        <v>52</v>
      </c>
    </row>
    <row r="177" spans="1:51" ht="30" customHeight="1" x14ac:dyDescent="0.3">
      <c r="A177" s="8" t="s">
        <v>75</v>
      </c>
      <c r="B177" s="8" t="s">
        <v>625</v>
      </c>
      <c r="C177" s="8" t="s">
        <v>448</v>
      </c>
      <c r="D177" s="9">
        <v>0.1</v>
      </c>
      <c r="E177" s="12">
        <f>단가대비표!O9</f>
        <v>270</v>
      </c>
      <c r="F177" s="13">
        <f>TRUNC(E177*D177,1)</f>
        <v>27</v>
      </c>
      <c r="G177" s="12">
        <f>단가대비표!P9</f>
        <v>0</v>
      </c>
      <c r="H177" s="13">
        <f>TRUNC(G177*D177,1)</f>
        <v>0</v>
      </c>
      <c r="I177" s="12">
        <f>단가대비표!V9</f>
        <v>0</v>
      </c>
      <c r="J177" s="13">
        <f>TRUNC(I177*D177,1)</f>
        <v>0</v>
      </c>
      <c r="K177" s="12">
        <f t="shared" si="40"/>
        <v>270</v>
      </c>
      <c r="L177" s="13">
        <f t="shared" si="40"/>
        <v>27</v>
      </c>
      <c r="M177" s="8" t="s">
        <v>52</v>
      </c>
      <c r="N177" s="2" t="s">
        <v>78</v>
      </c>
      <c r="O177" s="2" t="s">
        <v>626</v>
      </c>
      <c r="P177" s="2" t="s">
        <v>64</v>
      </c>
      <c r="Q177" s="2" t="s">
        <v>64</v>
      </c>
      <c r="R177" s="2" t="s">
        <v>63</v>
      </c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2" t="s">
        <v>52</v>
      </c>
      <c r="AW177" s="2" t="s">
        <v>627</v>
      </c>
      <c r="AX177" s="2" t="s">
        <v>52</v>
      </c>
      <c r="AY177" s="2" t="s">
        <v>52</v>
      </c>
    </row>
    <row r="178" spans="1:51" ht="30" customHeight="1" x14ac:dyDescent="0.3">
      <c r="A178" s="8" t="s">
        <v>452</v>
      </c>
      <c r="B178" s="8" t="s">
        <v>453</v>
      </c>
      <c r="C178" s="8" t="s">
        <v>430</v>
      </c>
      <c r="D178" s="9">
        <v>1</v>
      </c>
      <c r="E178" s="12">
        <f>TRUNC(SUMIF(V176:V180, RIGHTB(O178, 1), F176:F180)*U178, 2)</f>
        <v>5.4</v>
      </c>
      <c r="F178" s="13">
        <f>TRUNC(E178*D178,1)</f>
        <v>5.4</v>
      </c>
      <c r="G178" s="12">
        <v>0</v>
      </c>
      <c r="H178" s="13">
        <f>TRUNC(G178*D178,1)</f>
        <v>0</v>
      </c>
      <c r="I178" s="12">
        <v>0</v>
      </c>
      <c r="J178" s="13">
        <f>TRUNC(I178*D178,1)</f>
        <v>0</v>
      </c>
      <c r="K178" s="12">
        <f t="shared" si="40"/>
        <v>5.4</v>
      </c>
      <c r="L178" s="13">
        <f t="shared" si="40"/>
        <v>5.4</v>
      </c>
      <c r="M178" s="8" t="s">
        <v>52</v>
      </c>
      <c r="N178" s="2" t="s">
        <v>78</v>
      </c>
      <c r="O178" s="2" t="s">
        <v>431</v>
      </c>
      <c r="P178" s="2" t="s">
        <v>64</v>
      </c>
      <c r="Q178" s="2" t="s">
        <v>64</v>
      </c>
      <c r="R178" s="2" t="s">
        <v>64</v>
      </c>
      <c r="S178" s="3">
        <v>0</v>
      </c>
      <c r="T178" s="3">
        <v>0</v>
      </c>
      <c r="U178" s="3">
        <v>0.02</v>
      </c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2" t="s">
        <v>52</v>
      </c>
      <c r="AW178" s="2" t="s">
        <v>628</v>
      </c>
      <c r="AX178" s="2" t="s">
        <v>52</v>
      </c>
      <c r="AY178" s="2" t="s">
        <v>52</v>
      </c>
    </row>
    <row r="179" spans="1:51" ht="30" customHeight="1" x14ac:dyDescent="0.3">
      <c r="A179" s="8" t="s">
        <v>471</v>
      </c>
      <c r="B179" s="8" t="s">
        <v>424</v>
      </c>
      <c r="C179" s="8" t="s">
        <v>425</v>
      </c>
      <c r="D179" s="9">
        <v>8.5000000000000006E-3</v>
      </c>
      <c r="E179" s="12">
        <f>단가대비표!O77</f>
        <v>0</v>
      </c>
      <c r="F179" s="13">
        <f>TRUNC(E179*D179,1)</f>
        <v>0</v>
      </c>
      <c r="G179" s="12">
        <f>단가대비표!P77</f>
        <v>265406</v>
      </c>
      <c r="H179" s="13">
        <f>TRUNC(G179*D179,1)</f>
        <v>2255.9</v>
      </c>
      <c r="I179" s="12">
        <f>단가대비표!V77</f>
        <v>0</v>
      </c>
      <c r="J179" s="13">
        <f>TRUNC(I179*D179,1)</f>
        <v>0</v>
      </c>
      <c r="K179" s="12">
        <f t="shared" si="40"/>
        <v>265406</v>
      </c>
      <c r="L179" s="13">
        <f t="shared" si="40"/>
        <v>2255.9</v>
      </c>
      <c r="M179" s="8" t="s">
        <v>52</v>
      </c>
      <c r="N179" s="2" t="s">
        <v>78</v>
      </c>
      <c r="O179" s="2" t="s">
        <v>472</v>
      </c>
      <c r="P179" s="2" t="s">
        <v>64</v>
      </c>
      <c r="Q179" s="2" t="s">
        <v>64</v>
      </c>
      <c r="R179" s="2" t="s">
        <v>63</v>
      </c>
      <c r="S179" s="3"/>
      <c r="T179" s="3"/>
      <c r="U179" s="3"/>
      <c r="V179" s="3"/>
      <c r="W179" s="3">
        <v>2</v>
      </c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2" t="s">
        <v>52</v>
      </c>
      <c r="AW179" s="2" t="s">
        <v>629</v>
      </c>
      <c r="AX179" s="2" t="s">
        <v>52</v>
      </c>
      <c r="AY179" s="2" t="s">
        <v>52</v>
      </c>
    </row>
    <row r="180" spans="1:51" ht="30" customHeight="1" x14ac:dyDescent="0.3">
      <c r="A180" s="8" t="s">
        <v>428</v>
      </c>
      <c r="B180" s="8" t="s">
        <v>429</v>
      </c>
      <c r="C180" s="8" t="s">
        <v>430</v>
      </c>
      <c r="D180" s="9">
        <v>1</v>
      </c>
      <c r="E180" s="12">
        <f>TRUNC(SUMIF(W176:W180, RIGHTB(O180, 1), H176:H180)*U180, 2)</f>
        <v>67.67</v>
      </c>
      <c r="F180" s="13">
        <f>TRUNC(E180*D180,1)</f>
        <v>67.599999999999994</v>
      </c>
      <c r="G180" s="12">
        <v>0</v>
      </c>
      <c r="H180" s="13">
        <f>TRUNC(G180*D180,1)</f>
        <v>0</v>
      </c>
      <c r="I180" s="12">
        <v>0</v>
      </c>
      <c r="J180" s="13">
        <f>TRUNC(I180*D180,1)</f>
        <v>0</v>
      </c>
      <c r="K180" s="12">
        <f t="shared" si="40"/>
        <v>67.599999999999994</v>
      </c>
      <c r="L180" s="13">
        <f t="shared" si="40"/>
        <v>67.599999999999994</v>
      </c>
      <c r="M180" s="8" t="s">
        <v>52</v>
      </c>
      <c r="N180" s="2" t="s">
        <v>78</v>
      </c>
      <c r="O180" s="2" t="s">
        <v>458</v>
      </c>
      <c r="P180" s="2" t="s">
        <v>64</v>
      </c>
      <c r="Q180" s="2" t="s">
        <v>64</v>
      </c>
      <c r="R180" s="2" t="s">
        <v>64</v>
      </c>
      <c r="S180" s="3">
        <v>1</v>
      </c>
      <c r="T180" s="3">
        <v>0</v>
      </c>
      <c r="U180" s="3">
        <v>0.03</v>
      </c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2" t="s">
        <v>52</v>
      </c>
      <c r="AW180" s="2" t="s">
        <v>630</v>
      </c>
      <c r="AX180" s="2" t="s">
        <v>52</v>
      </c>
      <c r="AY180" s="2" t="s">
        <v>52</v>
      </c>
    </row>
    <row r="181" spans="1:51" ht="30" customHeight="1" x14ac:dyDescent="0.3">
      <c r="A181" s="8" t="s">
        <v>433</v>
      </c>
      <c r="B181" s="8" t="s">
        <v>52</v>
      </c>
      <c r="C181" s="8" t="s">
        <v>52</v>
      </c>
      <c r="D181" s="9"/>
      <c r="E181" s="12"/>
      <c r="F181" s="13">
        <f>TRUNC(SUMIF(N176:N180, N175, F176:F180),0)</f>
        <v>370</v>
      </c>
      <c r="G181" s="12"/>
      <c r="H181" s="13">
        <f>TRUNC(SUMIF(N176:N180, N175, H176:H180),0)</f>
        <v>2255</v>
      </c>
      <c r="I181" s="12"/>
      <c r="J181" s="13">
        <f>TRUNC(SUMIF(N176:N180, N175, J176:J180),0)</f>
        <v>0</v>
      </c>
      <c r="K181" s="12"/>
      <c r="L181" s="13">
        <f>F181+H181+J181</f>
        <v>2625</v>
      </c>
      <c r="M181" s="8" t="s">
        <v>52</v>
      </c>
      <c r="N181" s="2" t="s">
        <v>231</v>
      </c>
      <c r="O181" s="2" t="s">
        <v>231</v>
      </c>
      <c r="P181" s="2" t="s">
        <v>52</v>
      </c>
      <c r="Q181" s="2" t="s">
        <v>52</v>
      </c>
      <c r="R181" s="2" t="s">
        <v>52</v>
      </c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2" t="s">
        <v>52</v>
      </c>
      <c r="AW181" s="2" t="s">
        <v>52</v>
      </c>
      <c r="AX181" s="2" t="s">
        <v>52</v>
      </c>
      <c r="AY181" s="2" t="s">
        <v>52</v>
      </c>
    </row>
    <row r="182" spans="1:51" ht="30" customHeight="1" x14ac:dyDescent="0.3">
      <c r="A182" s="9"/>
      <c r="B182" s="9"/>
      <c r="C182" s="9"/>
      <c r="D182" s="9"/>
      <c r="E182" s="12"/>
      <c r="F182" s="13"/>
      <c r="G182" s="12"/>
      <c r="H182" s="13"/>
      <c r="I182" s="12"/>
      <c r="J182" s="13"/>
      <c r="K182" s="12"/>
      <c r="L182" s="13"/>
      <c r="M182" s="9"/>
    </row>
    <row r="183" spans="1:51" ht="30" customHeight="1" x14ac:dyDescent="0.3">
      <c r="A183" s="154" t="s">
        <v>631</v>
      </c>
      <c r="B183" s="154"/>
      <c r="C183" s="154"/>
      <c r="D183" s="154"/>
      <c r="E183" s="155"/>
      <c r="F183" s="156"/>
      <c r="G183" s="155"/>
      <c r="H183" s="156"/>
      <c r="I183" s="155"/>
      <c r="J183" s="156"/>
      <c r="K183" s="155"/>
      <c r="L183" s="156"/>
      <c r="M183" s="154"/>
      <c r="N183" s="1" t="s">
        <v>82</v>
      </c>
    </row>
    <row r="184" spans="1:51" ht="30" customHeight="1" x14ac:dyDescent="0.3">
      <c r="A184" s="8" t="s">
        <v>75</v>
      </c>
      <c r="B184" s="8" t="s">
        <v>625</v>
      </c>
      <c r="C184" s="8" t="s">
        <v>448</v>
      </c>
      <c r="D184" s="9">
        <v>1</v>
      </c>
      <c r="E184" s="12">
        <f>단가대비표!O9</f>
        <v>270</v>
      </c>
      <c r="F184" s="13">
        <f>TRUNC(E184*D184,1)</f>
        <v>270</v>
      </c>
      <c r="G184" s="12">
        <f>단가대비표!P9</f>
        <v>0</v>
      </c>
      <c r="H184" s="13">
        <f>TRUNC(G184*D184,1)</f>
        <v>0</v>
      </c>
      <c r="I184" s="12">
        <f>단가대비표!V9</f>
        <v>0</v>
      </c>
      <c r="J184" s="13">
        <f>TRUNC(I184*D184,1)</f>
        <v>0</v>
      </c>
      <c r="K184" s="12">
        <f t="shared" ref="K184:L188" si="41">TRUNC(E184+G184+I184,1)</f>
        <v>270</v>
      </c>
      <c r="L184" s="13">
        <f t="shared" si="41"/>
        <v>270</v>
      </c>
      <c r="M184" s="8" t="s">
        <v>52</v>
      </c>
      <c r="N184" s="2" t="s">
        <v>82</v>
      </c>
      <c r="O184" s="2" t="s">
        <v>626</v>
      </c>
      <c r="P184" s="2" t="s">
        <v>64</v>
      </c>
      <c r="Q184" s="2" t="s">
        <v>64</v>
      </c>
      <c r="R184" s="2" t="s">
        <v>63</v>
      </c>
      <c r="S184" s="3"/>
      <c r="T184" s="3"/>
      <c r="U184" s="3"/>
      <c r="V184" s="3">
        <v>1</v>
      </c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2" t="s">
        <v>52</v>
      </c>
      <c r="AW184" s="2" t="s">
        <v>632</v>
      </c>
      <c r="AX184" s="2" t="s">
        <v>52</v>
      </c>
      <c r="AY184" s="2" t="s">
        <v>52</v>
      </c>
    </row>
    <row r="185" spans="1:51" ht="30" customHeight="1" x14ac:dyDescent="0.3">
      <c r="A185" s="8" t="s">
        <v>75</v>
      </c>
      <c r="B185" s="8" t="s">
        <v>625</v>
      </c>
      <c r="C185" s="8" t="s">
        <v>448</v>
      </c>
      <c r="D185" s="9">
        <v>0.1</v>
      </c>
      <c r="E185" s="12">
        <f>단가대비표!O9</f>
        <v>270</v>
      </c>
      <c r="F185" s="13">
        <f>TRUNC(E185*D185,1)</f>
        <v>27</v>
      </c>
      <c r="G185" s="12">
        <f>단가대비표!P9</f>
        <v>0</v>
      </c>
      <c r="H185" s="13">
        <f>TRUNC(G185*D185,1)</f>
        <v>0</v>
      </c>
      <c r="I185" s="12">
        <f>단가대비표!V9</f>
        <v>0</v>
      </c>
      <c r="J185" s="13">
        <f>TRUNC(I185*D185,1)</f>
        <v>0</v>
      </c>
      <c r="K185" s="12">
        <f t="shared" si="41"/>
        <v>270</v>
      </c>
      <c r="L185" s="13">
        <f t="shared" si="41"/>
        <v>27</v>
      </c>
      <c r="M185" s="8" t="s">
        <v>52</v>
      </c>
      <c r="N185" s="2" t="s">
        <v>82</v>
      </c>
      <c r="O185" s="2" t="s">
        <v>626</v>
      </c>
      <c r="P185" s="2" t="s">
        <v>64</v>
      </c>
      <c r="Q185" s="2" t="s">
        <v>64</v>
      </c>
      <c r="R185" s="2" t="s">
        <v>63</v>
      </c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2" t="s">
        <v>52</v>
      </c>
      <c r="AW185" s="2" t="s">
        <v>632</v>
      </c>
      <c r="AX185" s="2" t="s">
        <v>52</v>
      </c>
      <c r="AY185" s="2" t="s">
        <v>52</v>
      </c>
    </row>
    <row r="186" spans="1:51" ht="30" customHeight="1" x14ac:dyDescent="0.3">
      <c r="A186" s="8" t="s">
        <v>452</v>
      </c>
      <c r="B186" s="8" t="s">
        <v>453</v>
      </c>
      <c r="C186" s="8" t="s">
        <v>430</v>
      </c>
      <c r="D186" s="9">
        <v>1</v>
      </c>
      <c r="E186" s="12">
        <f>TRUNC(SUMIF(V184:V188, RIGHTB(O186, 1), F184:F188)*U186, 2)</f>
        <v>5.4</v>
      </c>
      <c r="F186" s="13">
        <f>TRUNC(E186*D186,1)</f>
        <v>5.4</v>
      </c>
      <c r="G186" s="12">
        <v>0</v>
      </c>
      <c r="H186" s="13">
        <f>TRUNC(G186*D186,1)</f>
        <v>0</v>
      </c>
      <c r="I186" s="12">
        <v>0</v>
      </c>
      <c r="J186" s="13">
        <f>TRUNC(I186*D186,1)</f>
        <v>0</v>
      </c>
      <c r="K186" s="12">
        <f t="shared" si="41"/>
        <v>5.4</v>
      </c>
      <c r="L186" s="13">
        <f t="shared" si="41"/>
        <v>5.4</v>
      </c>
      <c r="M186" s="8" t="s">
        <v>52</v>
      </c>
      <c r="N186" s="2" t="s">
        <v>82</v>
      </c>
      <c r="O186" s="2" t="s">
        <v>431</v>
      </c>
      <c r="P186" s="2" t="s">
        <v>64</v>
      </c>
      <c r="Q186" s="2" t="s">
        <v>64</v>
      </c>
      <c r="R186" s="2" t="s">
        <v>64</v>
      </c>
      <c r="S186" s="3">
        <v>0</v>
      </c>
      <c r="T186" s="3">
        <v>0</v>
      </c>
      <c r="U186" s="3">
        <v>0.02</v>
      </c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2" t="s">
        <v>52</v>
      </c>
      <c r="AW186" s="2" t="s">
        <v>633</v>
      </c>
      <c r="AX186" s="2" t="s">
        <v>52</v>
      </c>
      <c r="AY186" s="2" t="s">
        <v>52</v>
      </c>
    </row>
    <row r="187" spans="1:51" ht="30" customHeight="1" x14ac:dyDescent="0.3">
      <c r="A187" s="8" t="s">
        <v>471</v>
      </c>
      <c r="B187" s="8" t="s">
        <v>424</v>
      </c>
      <c r="C187" s="8" t="s">
        <v>425</v>
      </c>
      <c r="D187" s="9">
        <v>8.2000000000000007E-3</v>
      </c>
      <c r="E187" s="12">
        <f>단가대비표!O77</f>
        <v>0</v>
      </c>
      <c r="F187" s="13">
        <f>TRUNC(E187*D187,1)</f>
        <v>0</v>
      </c>
      <c r="G187" s="12">
        <f>단가대비표!P77</f>
        <v>265406</v>
      </c>
      <c r="H187" s="13">
        <f>TRUNC(G187*D187,1)</f>
        <v>2176.3000000000002</v>
      </c>
      <c r="I187" s="12">
        <f>단가대비표!V77</f>
        <v>0</v>
      </c>
      <c r="J187" s="13">
        <f>TRUNC(I187*D187,1)</f>
        <v>0</v>
      </c>
      <c r="K187" s="12">
        <f t="shared" si="41"/>
        <v>265406</v>
      </c>
      <c r="L187" s="13">
        <f t="shared" si="41"/>
        <v>2176.3000000000002</v>
      </c>
      <c r="M187" s="8" t="s">
        <v>52</v>
      </c>
      <c r="N187" s="2" t="s">
        <v>82</v>
      </c>
      <c r="O187" s="2" t="s">
        <v>472</v>
      </c>
      <c r="P187" s="2" t="s">
        <v>64</v>
      </c>
      <c r="Q187" s="2" t="s">
        <v>64</v>
      </c>
      <c r="R187" s="2" t="s">
        <v>63</v>
      </c>
      <c r="S187" s="3"/>
      <c r="T187" s="3"/>
      <c r="U187" s="3"/>
      <c r="V187" s="3"/>
      <c r="W187" s="3">
        <v>2</v>
      </c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2" t="s">
        <v>52</v>
      </c>
      <c r="AW187" s="2" t="s">
        <v>634</v>
      </c>
      <c r="AX187" s="2" t="s">
        <v>52</v>
      </c>
      <c r="AY187" s="2" t="s">
        <v>52</v>
      </c>
    </row>
    <row r="188" spans="1:51" ht="30" customHeight="1" x14ac:dyDescent="0.3">
      <c r="A188" s="8" t="s">
        <v>428</v>
      </c>
      <c r="B188" s="8" t="s">
        <v>429</v>
      </c>
      <c r="C188" s="8" t="s">
        <v>430</v>
      </c>
      <c r="D188" s="9">
        <v>1</v>
      </c>
      <c r="E188" s="12">
        <f>TRUNC(SUMIF(W184:W188, RIGHTB(O188, 1), H184:H188)*U188, 2)</f>
        <v>65.28</v>
      </c>
      <c r="F188" s="13">
        <f>TRUNC(E188*D188,1)</f>
        <v>65.2</v>
      </c>
      <c r="G188" s="12">
        <v>0</v>
      </c>
      <c r="H188" s="13">
        <f>TRUNC(G188*D188,1)</f>
        <v>0</v>
      </c>
      <c r="I188" s="12">
        <v>0</v>
      </c>
      <c r="J188" s="13">
        <f>TRUNC(I188*D188,1)</f>
        <v>0</v>
      </c>
      <c r="K188" s="12">
        <f t="shared" si="41"/>
        <v>65.2</v>
      </c>
      <c r="L188" s="13">
        <f t="shared" si="41"/>
        <v>65.2</v>
      </c>
      <c r="M188" s="8" t="s">
        <v>52</v>
      </c>
      <c r="N188" s="2" t="s">
        <v>82</v>
      </c>
      <c r="O188" s="2" t="s">
        <v>458</v>
      </c>
      <c r="P188" s="2" t="s">
        <v>64</v>
      </c>
      <c r="Q188" s="2" t="s">
        <v>64</v>
      </c>
      <c r="R188" s="2" t="s">
        <v>64</v>
      </c>
      <c r="S188" s="3">
        <v>1</v>
      </c>
      <c r="T188" s="3">
        <v>0</v>
      </c>
      <c r="U188" s="3">
        <v>0.03</v>
      </c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2" t="s">
        <v>52</v>
      </c>
      <c r="AW188" s="2" t="s">
        <v>635</v>
      </c>
      <c r="AX188" s="2" t="s">
        <v>52</v>
      </c>
      <c r="AY188" s="2" t="s">
        <v>52</v>
      </c>
    </row>
    <row r="189" spans="1:51" ht="30" customHeight="1" x14ac:dyDescent="0.3">
      <c r="A189" s="8" t="s">
        <v>433</v>
      </c>
      <c r="B189" s="8" t="s">
        <v>52</v>
      </c>
      <c r="C189" s="8" t="s">
        <v>52</v>
      </c>
      <c r="D189" s="9"/>
      <c r="E189" s="12"/>
      <c r="F189" s="13">
        <f>TRUNC(SUMIF(N184:N188, N183, F184:F188),0)</f>
        <v>367</v>
      </c>
      <c r="G189" s="12"/>
      <c r="H189" s="13">
        <f>TRUNC(SUMIF(N184:N188, N183, H184:H188),0)</f>
        <v>2176</v>
      </c>
      <c r="I189" s="12"/>
      <c r="J189" s="13">
        <f>TRUNC(SUMIF(N184:N188, N183, J184:J188),0)</f>
        <v>0</v>
      </c>
      <c r="K189" s="12"/>
      <c r="L189" s="13">
        <f>F189+H189+J189</f>
        <v>2543</v>
      </c>
      <c r="M189" s="8" t="s">
        <v>52</v>
      </c>
      <c r="N189" s="2" t="s">
        <v>231</v>
      </c>
      <c r="O189" s="2" t="s">
        <v>231</v>
      </c>
      <c r="P189" s="2" t="s">
        <v>52</v>
      </c>
      <c r="Q189" s="2" t="s">
        <v>52</v>
      </c>
      <c r="R189" s="2" t="s">
        <v>52</v>
      </c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2" t="s">
        <v>52</v>
      </c>
      <c r="AW189" s="2" t="s">
        <v>52</v>
      </c>
      <c r="AX189" s="2" t="s">
        <v>52</v>
      </c>
      <c r="AY189" s="2" t="s">
        <v>52</v>
      </c>
    </row>
    <row r="190" spans="1:51" ht="30" customHeight="1" x14ac:dyDescent="0.3">
      <c r="A190" s="9"/>
      <c r="B190" s="9"/>
      <c r="C190" s="9"/>
      <c r="D190" s="9"/>
      <c r="E190" s="12"/>
      <c r="F190" s="13"/>
      <c r="G190" s="12"/>
      <c r="H190" s="13"/>
      <c r="I190" s="12"/>
      <c r="J190" s="13"/>
      <c r="K190" s="12"/>
      <c r="L190" s="13"/>
      <c r="M190" s="9"/>
    </row>
    <row r="191" spans="1:51" ht="30" customHeight="1" x14ac:dyDescent="0.3">
      <c r="A191" s="154" t="s">
        <v>636</v>
      </c>
      <c r="B191" s="154"/>
      <c r="C191" s="154"/>
      <c r="D191" s="154"/>
      <c r="E191" s="155"/>
      <c r="F191" s="156"/>
      <c r="G191" s="155"/>
      <c r="H191" s="156"/>
      <c r="I191" s="155"/>
      <c r="J191" s="156"/>
      <c r="K191" s="155"/>
      <c r="L191" s="156"/>
      <c r="M191" s="154"/>
      <c r="N191" s="1" t="s">
        <v>86</v>
      </c>
    </row>
    <row r="192" spans="1:51" ht="30" customHeight="1" x14ac:dyDescent="0.3">
      <c r="A192" s="8" t="s">
        <v>75</v>
      </c>
      <c r="B192" s="8" t="s">
        <v>637</v>
      </c>
      <c r="C192" s="8" t="s">
        <v>448</v>
      </c>
      <c r="D192" s="9">
        <v>1</v>
      </c>
      <c r="E192" s="12">
        <f>단가대비표!O10</f>
        <v>402</v>
      </c>
      <c r="F192" s="13">
        <f>TRUNC(E192*D192,1)</f>
        <v>402</v>
      </c>
      <c r="G192" s="12">
        <f>단가대비표!P10</f>
        <v>0</v>
      </c>
      <c r="H192" s="13">
        <f>TRUNC(G192*D192,1)</f>
        <v>0</v>
      </c>
      <c r="I192" s="12">
        <f>단가대비표!V10</f>
        <v>0</v>
      </c>
      <c r="J192" s="13">
        <f>TRUNC(I192*D192,1)</f>
        <v>0</v>
      </c>
      <c r="K192" s="12">
        <f t="shared" ref="K192:L196" si="42">TRUNC(E192+G192+I192,1)</f>
        <v>402</v>
      </c>
      <c r="L192" s="13">
        <f t="shared" si="42"/>
        <v>402</v>
      </c>
      <c r="M192" s="8" t="s">
        <v>52</v>
      </c>
      <c r="N192" s="2" t="s">
        <v>86</v>
      </c>
      <c r="O192" s="2" t="s">
        <v>638</v>
      </c>
      <c r="P192" s="2" t="s">
        <v>64</v>
      </c>
      <c r="Q192" s="2" t="s">
        <v>64</v>
      </c>
      <c r="R192" s="2" t="s">
        <v>63</v>
      </c>
      <c r="S192" s="3"/>
      <c r="T192" s="3"/>
      <c r="U192" s="3"/>
      <c r="V192" s="3">
        <v>1</v>
      </c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2" t="s">
        <v>52</v>
      </c>
      <c r="AW192" s="2" t="s">
        <v>639</v>
      </c>
      <c r="AX192" s="2" t="s">
        <v>52</v>
      </c>
      <c r="AY192" s="2" t="s">
        <v>52</v>
      </c>
    </row>
    <row r="193" spans="1:51" ht="30" customHeight="1" x14ac:dyDescent="0.3">
      <c r="A193" s="8" t="s">
        <v>75</v>
      </c>
      <c r="B193" s="8" t="s">
        <v>637</v>
      </c>
      <c r="C193" s="8" t="s">
        <v>448</v>
      </c>
      <c r="D193" s="9">
        <v>0.1</v>
      </c>
      <c r="E193" s="12">
        <f>단가대비표!O10</f>
        <v>402</v>
      </c>
      <c r="F193" s="13">
        <f>TRUNC(E193*D193,1)</f>
        <v>40.200000000000003</v>
      </c>
      <c r="G193" s="12">
        <f>단가대비표!P10</f>
        <v>0</v>
      </c>
      <c r="H193" s="13">
        <f>TRUNC(G193*D193,1)</f>
        <v>0</v>
      </c>
      <c r="I193" s="12">
        <f>단가대비표!V10</f>
        <v>0</v>
      </c>
      <c r="J193" s="13">
        <f>TRUNC(I193*D193,1)</f>
        <v>0</v>
      </c>
      <c r="K193" s="12">
        <f t="shared" si="42"/>
        <v>402</v>
      </c>
      <c r="L193" s="13">
        <f t="shared" si="42"/>
        <v>40.200000000000003</v>
      </c>
      <c r="M193" s="8" t="s">
        <v>52</v>
      </c>
      <c r="N193" s="2" t="s">
        <v>86</v>
      </c>
      <c r="O193" s="2" t="s">
        <v>638</v>
      </c>
      <c r="P193" s="2" t="s">
        <v>64</v>
      </c>
      <c r="Q193" s="2" t="s">
        <v>64</v>
      </c>
      <c r="R193" s="2" t="s">
        <v>63</v>
      </c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2" t="s">
        <v>52</v>
      </c>
      <c r="AW193" s="2" t="s">
        <v>639</v>
      </c>
      <c r="AX193" s="2" t="s">
        <v>52</v>
      </c>
      <c r="AY193" s="2" t="s">
        <v>52</v>
      </c>
    </row>
    <row r="194" spans="1:51" ht="30" customHeight="1" x14ac:dyDescent="0.3">
      <c r="A194" s="8" t="s">
        <v>452</v>
      </c>
      <c r="B194" s="8" t="s">
        <v>453</v>
      </c>
      <c r="C194" s="8" t="s">
        <v>430</v>
      </c>
      <c r="D194" s="9">
        <v>1</v>
      </c>
      <c r="E194" s="12">
        <f>TRUNC(SUMIF(V192:V196, RIGHTB(O194, 1), F192:F196)*U194, 2)</f>
        <v>8.0399999999999991</v>
      </c>
      <c r="F194" s="13">
        <f>TRUNC(E194*D194,1)</f>
        <v>8</v>
      </c>
      <c r="G194" s="12">
        <v>0</v>
      </c>
      <c r="H194" s="13">
        <f>TRUNC(G194*D194,1)</f>
        <v>0</v>
      </c>
      <c r="I194" s="12">
        <v>0</v>
      </c>
      <c r="J194" s="13">
        <f>TRUNC(I194*D194,1)</f>
        <v>0</v>
      </c>
      <c r="K194" s="12">
        <f t="shared" si="42"/>
        <v>8</v>
      </c>
      <c r="L194" s="13">
        <f t="shared" si="42"/>
        <v>8</v>
      </c>
      <c r="M194" s="8" t="s">
        <v>52</v>
      </c>
      <c r="N194" s="2" t="s">
        <v>86</v>
      </c>
      <c r="O194" s="2" t="s">
        <v>431</v>
      </c>
      <c r="P194" s="2" t="s">
        <v>64</v>
      </c>
      <c r="Q194" s="2" t="s">
        <v>64</v>
      </c>
      <c r="R194" s="2" t="s">
        <v>64</v>
      </c>
      <c r="S194" s="3">
        <v>0</v>
      </c>
      <c r="T194" s="3">
        <v>0</v>
      </c>
      <c r="U194" s="3">
        <v>0.02</v>
      </c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2" t="s">
        <v>52</v>
      </c>
      <c r="AW194" s="2" t="s">
        <v>640</v>
      </c>
      <c r="AX194" s="2" t="s">
        <v>52</v>
      </c>
      <c r="AY194" s="2" t="s">
        <v>52</v>
      </c>
    </row>
    <row r="195" spans="1:51" ht="30" customHeight="1" x14ac:dyDescent="0.3">
      <c r="A195" s="8" t="s">
        <v>471</v>
      </c>
      <c r="B195" s="8" t="s">
        <v>424</v>
      </c>
      <c r="C195" s="8" t="s">
        <v>425</v>
      </c>
      <c r="D195" s="9">
        <v>8.9999999999999993E-3</v>
      </c>
      <c r="E195" s="12">
        <f>단가대비표!O77</f>
        <v>0</v>
      </c>
      <c r="F195" s="13">
        <f>TRUNC(E195*D195,1)</f>
        <v>0</v>
      </c>
      <c r="G195" s="12">
        <f>단가대비표!P77</f>
        <v>265406</v>
      </c>
      <c r="H195" s="13">
        <f>TRUNC(G195*D195,1)</f>
        <v>2388.6</v>
      </c>
      <c r="I195" s="12">
        <f>단가대비표!V77</f>
        <v>0</v>
      </c>
      <c r="J195" s="13">
        <f>TRUNC(I195*D195,1)</f>
        <v>0</v>
      </c>
      <c r="K195" s="12">
        <f t="shared" si="42"/>
        <v>265406</v>
      </c>
      <c r="L195" s="13">
        <f t="shared" si="42"/>
        <v>2388.6</v>
      </c>
      <c r="M195" s="8" t="s">
        <v>52</v>
      </c>
      <c r="N195" s="2" t="s">
        <v>86</v>
      </c>
      <c r="O195" s="2" t="s">
        <v>472</v>
      </c>
      <c r="P195" s="2" t="s">
        <v>64</v>
      </c>
      <c r="Q195" s="2" t="s">
        <v>64</v>
      </c>
      <c r="R195" s="2" t="s">
        <v>63</v>
      </c>
      <c r="S195" s="3"/>
      <c r="T195" s="3"/>
      <c r="U195" s="3"/>
      <c r="V195" s="3"/>
      <c r="W195" s="3">
        <v>2</v>
      </c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2" t="s">
        <v>52</v>
      </c>
      <c r="AW195" s="2" t="s">
        <v>641</v>
      </c>
      <c r="AX195" s="2" t="s">
        <v>52</v>
      </c>
      <c r="AY195" s="2" t="s">
        <v>52</v>
      </c>
    </row>
    <row r="196" spans="1:51" ht="30" customHeight="1" x14ac:dyDescent="0.3">
      <c r="A196" s="8" t="s">
        <v>428</v>
      </c>
      <c r="B196" s="8" t="s">
        <v>429</v>
      </c>
      <c r="C196" s="8" t="s">
        <v>430</v>
      </c>
      <c r="D196" s="9">
        <v>1</v>
      </c>
      <c r="E196" s="12">
        <f>TRUNC(SUMIF(W192:W196, RIGHTB(O196, 1), H192:H196)*U196, 2)</f>
        <v>71.650000000000006</v>
      </c>
      <c r="F196" s="13">
        <f>TRUNC(E196*D196,1)</f>
        <v>71.599999999999994</v>
      </c>
      <c r="G196" s="12">
        <v>0</v>
      </c>
      <c r="H196" s="13">
        <f>TRUNC(G196*D196,1)</f>
        <v>0</v>
      </c>
      <c r="I196" s="12">
        <v>0</v>
      </c>
      <c r="J196" s="13">
        <f>TRUNC(I196*D196,1)</f>
        <v>0</v>
      </c>
      <c r="K196" s="12">
        <f t="shared" si="42"/>
        <v>71.599999999999994</v>
      </c>
      <c r="L196" s="13">
        <f t="shared" si="42"/>
        <v>71.599999999999994</v>
      </c>
      <c r="M196" s="8" t="s">
        <v>52</v>
      </c>
      <c r="N196" s="2" t="s">
        <v>86</v>
      </c>
      <c r="O196" s="2" t="s">
        <v>458</v>
      </c>
      <c r="P196" s="2" t="s">
        <v>64</v>
      </c>
      <c r="Q196" s="2" t="s">
        <v>64</v>
      </c>
      <c r="R196" s="2" t="s">
        <v>64</v>
      </c>
      <c r="S196" s="3">
        <v>1</v>
      </c>
      <c r="T196" s="3">
        <v>0</v>
      </c>
      <c r="U196" s="3">
        <v>0.03</v>
      </c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2" t="s">
        <v>52</v>
      </c>
      <c r="AW196" s="2" t="s">
        <v>642</v>
      </c>
      <c r="AX196" s="2" t="s">
        <v>52</v>
      </c>
      <c r="AY196" s="2" t="s">
        <v>52</v>
      </c>
    </row>
    <row r="197" spans="1:51" ht="30" customHeight="1" x14ac:dyDescent="0.3">
      <c r="A197" s="8" t="s">
        <v>433</v>
      </c>
      <c r="B197" s="8" t="s">
        <v>52</v>
      </c>
      <c r="C197" s="8" t="s">
        <v>52</v>
      </c>
      <c r="D197" s="9"/>
      <c r="E197" s="12"/>
      <c r="F197" s="13">
        <f>TRUNC(SUMIF(N192:N196, N191, F192:F196),0)</f>
        <v>521</v>
      </c>
      <c r="G197" s="12"/>
      <c r="H197" s="13">
        <f>TRUNC(SUMIF(N192:N196, N191, H192:H196),0)</f>
        <v>2388</v>
      </c>
      <c r="I197" s="12"/>
      <c r="J197" s="13">
        <f>TRUNC(SUMIF(N192:N196, N191, J192:J196),0)</f>
        <v>0</v>
      </c>
      <c r="K197" s="12"/>
      <c r="L197" s="13">
        <f>F197+H197+J197</f>
        <v>2909</v>
      </c>
      <c r="M197" s="8" t="s">
        <v>52</v>
      </c>
      <c r="N197" s="2" t="s">
        <v>231</v>
      </c>
      <c r="O197" s="2" t="s">
        <v>231</v>
      </c>
      <c r="P197" s="2" t="s">
        <v>52</v>
      </c>
      <c r="Q197" s="2" t="s">
        <v>52</v>
      </c>
      <c r="R197" s="2" t="s">
        <v>52</v>
      </c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2" t="s">
        <v>52</v>
      </c>
      <c r="AW197" s="2" t="s">
        <v>52</v>
      </c>
      <c r="AX197" s="2" t="s">
        <v>52</v>
      </c>
      <c r="AY197" s="2" t="s">
        <v>52</v>
      </c>
    </row>
    <row r="198" spans="1:51" ht="30" customHeight="1" x14ac:dyDescent="0.3">
      <c r="A198" s="9"/>
      <c r="B198" s="9"/>
      <c r="C198" s="9"/>
      <c r="D198" s="9"/>
      <c r="E198" s="12"/>
      <c r="F198" s="13"/>
      <c r="G198" s="12"/>
      <c r="H198" s="13"/>
      <c r="I198" s="12"/>
      <c r="J198" s="13"/>
      <c r="K198" s="12"/>
      <c r="L198" s="13"/>
      <c r="M198" s="9"/>
    </row>
    <row r="199" spans="1:51" ht="30" customHeight="1" x14ac:dyDescent="0.3">
      <c r="A199" s="154" t="s">
        <v>643</v>
      </c>
      <c r="B199" s="154"/>
      <c r="C199" s="154"/>
      <c r="D199" s="154"/>
      <c r="E199" s="155"/>
      <c r="F199" s="156"/>
      <c r="G199" s="155"/>
      <c r="H199" s="156"/>
      <c r="I199" s="155"/>
      <c r="J199" s="156"/>
      <c r="K199" s="155"/>
      <c r="L199" s="156"/>
      <c r="M199" s="154"/>
      <c r="N199" s="1" t="s">
        <v>90</v>
      </c>
    </row>
    <row r="200" spans="1:51" ht="30" customHeight="1" x14ac:dyDescent="0.3">
      <c r="A200" s="8" t="s">
        <v>75</v>
      </c>
      <c r="B200" s="8" t="s">
        <v>637</v>
      </c>
      <c r="C200" s="8" t="s">
        <v>448</v>
      </c>
      <c r="D200" s="9">
        <v>1</v>
      </c>
      <c r="E200" s="12">
        <f>단가대비표!O10</f>
        <v>402</v>
      </c>
      <c r="F200" s="13">
        <f>TRUNC(E200*D200,1)</f>
        <v>402</v>
      </c>
      <c r="G200" s="12">
        <f>단가대비표!P10</f>
        <v>0</v>
      </c>
      <c r="H200" s="13">
        <f>TRUNC(G200*D200,1)</f>
        <v>0</v>
      </c>
      <c r="I200" s="12">
        <f>단가대비표!V10</f>
        <v>0</v>
      </c>
      <c r="J200" s="13">
        <f>TRUNC(I200*D200,1)</f>
        <v>0</v>
      </c>
      <c r="K200" s="12">
        <f t="shared" ref="K200:L204" si="43">TRUNC(E200+G200+I200,1)</f>
        <v>402</v>
      </c>
      <c r="L200" s="13">
        <f t="shared" si="43"/>
        <v>402</v>
      </c>
      <c r="M200" s="8" t="s">
        <v>52</v>
      </c>
      <c r="N200" s="2" t="s">
        <v>90</v>
      </c>
      <c r="O200" s="2" t="s">
        <v>638</v>
      </c>
      <c r="P200" s="2" t="s">
        <v>64</v>
      </c>
      <c r="Q200" s="2" t="s">
        <v>64</v>
      </c>
      <c r="R200" s="2" t="s">
        <v>63</v>
      </c>
      <c r="S200" s="3"/>
      <c r="T200" s="3"/>
      <c r="U200" s="3"/>
      <c r="V200" s="3">
        <v>1</v>
      </c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2" t="s">
        <v>52</v>
      </c>
      <c r="AW200" s="2" t="s">
        <v>644</v>
      </c>
      <c r="AX200" s="2" t="s">
        <v>52</v>
      </c>
      <c r="AY200" s="2" t="s">
        <v>52</v>
      </c>
    </row>
    <row r="201" spans="1:51" ht="30" customHeight="1" x14ac:dyDescent="0.3">
      <c r="A201" s="8" t="s">
        <v>75</v>
      </c>
      <c r="B201" s="8" t="s">
        <v>637</v>
      </c>
      <c r="C201" s="8" t="s">
        <v>448</v>
      </c>
      <c r="D201" s="9">
        <v>0.1</v>
      </c>
      <c r="E201" s="12">
        <f>단가대비표!O10</f>
        <v>402</v>
      </c>
      <c r="F201" s="13">
        <f>TRUNC(E201*D201,1)</f>
        <v>40.200000000000003</v>
      </c>
      <c r="G201" s="12">
        <f>단가대비표!P10</f>
        <v>0</v>
      </c>
      <c r="H201" s="13">
        <f>TRUNC(G201*D201,1)</f>
        <v>0</v>
      </c>
      <c r="I201" s="12">
        <f>단가대비표!V10</f>
        <v>0</v>
      </c>
      <c r="J201" s="13">
        <f>TRUNC(I201*D201,1)</f>
        <v>0</v>
      </c>
      <c r="K201" s="12">
        <f t="shared" si="43"/>
        <v>402</v>
      </c>
      <c r="L201" s="13">
        <f t="shared" si="43"/>
        <v>40.200000000000003</v>
      </c>
      <c r="M201" s="8" t="s">
        <v>52</v>
      </c>
      <c r="N201" s="2" t="s">
        <v>90</v>
      </c>
      <c r="O201" s="2" t="s">
        <v>638</v>
      </c>
      <c r="P201" s="2" t="s">
        <v>64</v>
      </c>
      <c r="Q201" s="2" t="s">
        <v>64</v>
      </c>
      <c r="R201" s="2" t="s">
        <v>63</v>
      </c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2" t="s">
        <v>52</v>
      </c>
      <c r="AW201" s="2" t="s">
        <v>644</v>
      </c>
      <c r="AX201" s="2" t="s">
        <v>52</v>
      </c>
      <c r="AY201" s="2" t="s">
        <v>52</v>
      </c>
    </row>
    <row r="202" spans="1:51" ht="30" customHeight="1" x14ac:dyDescent="0.3">
      <c r="A202" s="8" t="s">
        <v>452</v>
      </c>
      <c r="B202" s="8" t="s">
        <v>453</v>
      </c>
      <c r="C202" s="8" t="s">
        <v>430</v>
      </c>
      <c r="D202" s="9">
        <v>1</v>
      </c>
      <c r="E202" s="12">
        <f>TRUNC(SUMIF(V200:V204, RIGHTB(O202, 1), F200:F204)*U202, 2)</f>
        <v>8.0399999999999991</v>
      </c>
      <c r="F202" s="13">
        <f>TRUNC(E202*D202,1)</f>
        <v>8</v>
      </c>
      <c r="G202" s="12">
        <v>0</v>
      </c>
      <c r="H202" s="13">
        <f>TRUNC(G202*D202,1)</f>
        <v>0</v>
      </c>
      <c r="I202" s="12">
        <v>0</v>
      </c>
      <c r="J202" s="13">
        <f>TRUNC(I202*D202,1)</f>
        <v>0</v>
      </c>
      <c r="K202" s="12">
        <f t="shared" si="43"/>
        <v>8</v>
      </c>
      <c r="L202" s="13">
        <f t="shared" si="43"/>
        <v>8</v>
      </c>
      <c r="M202" s="8" t="s">
        <v>52</v>
      </c>
      <c r="N202" s="2" t="s">
        <v>90</v>
      </c>
      <c r="O202" s="2" t="s">
        <v>431</v>
      </c>
      <c r="P202" s="2" t="s">
        <v>64</v>
      </c>
      <c r="Q202" s="2" t="s">
        <v>64</v>
      </c>
      <c r="R202" s="2" t="s">
        <v>64</v>
      </c>
      <c r="S202" s="3">
        <v>0</v>
      </c>
      <c r="T202" s="3">
        <v>0</v>
      </c>
      <c r="U202" s="3">
        <v>0.02</v>
      </c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2" t="s">
        <v>52</v>
      </c>
      <c r="AW202" s="2" t="s">
        <v>645</v>
      </c>
      <c r="AX202" s="2" t="s">
        <v>52</v>
      </c>
      <c r="AY202" s="2" t="s">
        <v>52</v>
      </c>
    </row>
    <row r="203" spans="1:51" ht="30" customHeight="1" x14ac:dyDescent="0.3">
      <c r="A203" s="8" t="s">
        <v>471</v>
      </c>
      <c r="B203" s="8" t="s">
        <v>424</v>
      </c>
      <c r="C203" s="8" t="s">
        <v>425</v>
      </c>
      <c r="D203" s="9">
        <v>8.2000000000000007E-3</v>
      </c>
      <c r="E203" s="12">
        <f>단가대비표!O77</f>
        <v>0</v>
      </c>
      <c r="F203" s="13">
        <f>TRUNC(E203*D203,1)</f>
        <v>0</v>
      </c>
      <c r="G203" s="12">
        <f>단가대비표!P77</f>
        <v>265406</v>
      </c>
      <c r="H203" s="13">
        <f>TRUNC(G203*D203,1)</f>
        <v>2176.3000000000002</v>
      </c>
      <c r="I203" s="12">
        <f>단가대비표!V77</f>
        <v>0</v>
      </c>
      <c r="J203" s="13">
        <f>TRUNC(I203*D203,1)</f>
        <v>0</v>
      </c>
      <c r="K203" s="12">
        <f t="shared" si="43"/>
        <v>265406</v>
      </c>
      <c r="L203" s="13">
        <f t="shared" si="43"/>
        <v>2176.3000000000002</v>
      </c>
      <c r="M203" s="8" t="s">
        <v>52</v>
      </c>
      <c r="N203" s="2" t="s">
        <v>90</v>
      </c>
      <c r="O203" s="2" t="s">
        <v>472</v>
      </c>
      <c r="P203" s="2" t="s">
        <v>64</v>
      </c>
      <c r="Q203" s="2" t="s">
        <v>64</v>
      </c>
      <c r="R203" s="2" t="s">
        <v>63</v>
      </c>
      <c r="S203" s="3"/>
      <c r="T203" s="3"/>
      <c r="U203" s="3"/>
      <c r="V203" s="3"/>
      <c r="W203" s="3">
        <v>2</v>
      </c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2" t="s">
        <v>52</v>
      </c>
      <c r="AW203" s="2" t="s">
        <v>646</v>
      </c>
      <c r="AX203" s="2" t="s">
        <v>52</v>
      </c>
      <c r="AY203" s="2" t="s">
        <v>52</v>
      </c>
    </row>
    <row r="204" spans="1:51" ht="30" customHeight="1" x14ac:dyDescent="0.3">
      <c r="A204" s="8" t="s">
        <v>428</v>
      </c>
      <c r="B204" s="8" t="s">
        <v>429</v>
      </c>
      <c r="C204" s="8" t="s">
        <v>430</v>
      </c>
      <c r="D204" s="9">
        <v>1</v>
      </c>
      <c r="E204" s="12">
        <f>TRUNC(SUMIF(W200:W204, RIGHTB(O204, 1), H200:H204)*U204, 2)</f>
        <v>65.28</v>
      </c>
      <c r="F204" s="13">
        <f>TRUNC(E204*D204,1)</f>
        <v>65.2</v>
      </c>
      <c r="G204" s="12">
        <v>0</v>
      </c>
      <c r="H204" s="13">
        <f>TRUNC(G204*D204,1)</f>
        <v>0</v>
      </c>
      <c r="I204" s="12">
        <v>0</v>
      </c>
      <c r="J204" s="13">
        <f>TRUNC(I204*D204,1)</f>
        <v>0</v>
      </c>
      <c r="K204" s="12">
        <f t="shared" si="43"/>
        <v>65.2</v>
      </c>
      <c r="L204" s="13">
        <f t="shared" si="43"/>
        <v>65.2</v>
      </c>
      <c r="M204" s="8" t="s">
        <v>52</v>
      </c>
      <c r="N204" s="2" t="s">
        <v>90</v>
      </c>
      <c r="O204" s="2" t="s">
        <v>458</v>
      </c>
      <c r="P204" s="2" t="s">
        <v>64</v>
      </c>
      <c r="Q204" s="2" t="s">
        <v>64</v>
      </c>
      <c r="R204" s="2" t="s">
        <v>64</v>
      </c>
      <c r="S204" s="3">
        <v>1</v>
      </c>
      <c r="T204" s="3">
        <v>0</v>
      </c>
      <c r="U204" s="3">
        <v>0.03</v>
      </c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2" t="s">
        <v>52</v>
      </c>
      <c r="AW204" s="2" t="s">
        <v>647</v>
      </c>
      <c r="AX204" s="2" t="s">
        <v>52</v>
      </c>
      <c r="AY204" s="2" t="s">
        <v>52</v>
      </c>
    </row>
    <row r="205" spans="1:51" ht="30" customHeight="1" x14ac:dyDescent="0.3">
      <c r="A205" s="8" t="s">
        <v>433</v>
      </c>
      <c r="B205" s="8" t="s">
        <v>52</v>
      </c>
      <c r="C205" s="8" t="s">
        <v>52</v>
      </c>
      <c r="D205" s="9"/>
      <c r="E205" s="12"/>
      <c r="F205" s="13">
        <f>TRUNC(SUMIF(N200:N204, N199, F200:F204),0)</f>
        <v>515</v>
      </c>
      <c r="G205" s="12"/>
      <c r="H205" s="13">
        <f>TRUNC(SUMIF(N200:N204, N199, H200:H204),0)</f>
        <v>2176</v>
      </c>
      <c r="I205" s="12"/>
      <c r="J205" s="13">
        <f>TRUNC(SUMIF(N200:N204, N199, J200:J204),0)</f>
        <v>0</v>
      </c>
      <c r="K205" s="12"/>
      <c r="L205" s="13">
        <f>F205+H205+J205</f>
        <v>2691</v>
      </c>
      <c r="M205" s="8" t="s">
        <v>52</v>
      </c>
      <c r="N205" s="2" t="s">
        <v>231</v>
      </c>
      <c r="O205" s="2" t="s">
        <v>231</v>
      </c>
      <c r="P205" s="2" t="s">
        <v>52</v>
      </c>
      <c r="Q205" s="2" t="s">
        <v>52</v>
      </c>
      <c r="R205" s="2" t="s">
        <v>52</v>
      </c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2" t="s">
        <v>52</v>
      </c>
      <c r="AW205" s="2" t="s">
        <v>52</v>
      </c>
      <c r="AX205" s="2" t="s">
        <v>52</v>
      </c>
      <c r="AY205" s="2" t="s">
        <v>52</v>
      </c>
    </row>
    <row r="206" spans="1:51" ht="30" customHeight="1" x14ac:dyDescent="0.3">
      <c r="A206" s="9"/>
      <c r="B206" s="9"/>
      <c r="C206" s="9"/>
      <c r="D206" s="9"/>
      <c r="E206" s="12"/>
      <c r="F206" s="13"/>
      <c r="G206" s="12"/>
      <c r="H206" s="13"/>
      <c r="I206" s="12"/>
      <c r="J206" s="13"/>
      <c r="K206" s="12"/>
      <c r="L206" s="13"/>
      <c r="M206" s="9"/>
    </row>
    <row r="207" spans="1:51" ht="30" customHeight="1" x14ac:dyDescent="0.3">
      <c r="A207" s="154" t="s">
        <v>648</v>
      </c>
      <c r="B207" s="154"/>
      <c r="C207" s="154"/>
      <c r="D207" s="154"/>
      <c r="E207" s="155"/>
      <c r="F207" s="156"/>
      <c r="G207" s="155"/>
      <c r="H207" s="156"/>
      <c r="I207" s="155"/>
      <c r="J207" s="156"/>
      <c r="K207" s="155"/>
      <c r="L207" s="156"/>
      <c r="M207" s="154"/>
      <c r="N207" s="1" t="s">
        <v>294</v>
      </c>
    </row>
    <row r="208" spans="1:51" ht="30" customHeight="1" x14ac:dyDescent="0.3">
      <c r="A208" s="8" t="s">
        <v>291</v>
      </c>
      <c r="B208" s="8" t="s">
        <v>292</v>
      </c>
      <c r="C208" s="8" t="s">
        <v>448</v>
      </c>
      <c r="D208" s="9">
        <v>1</v>
      </c>
      <c r="E208" s="12">
        <f>단가대비표!O6</f>
        <v>896</v>
      </c>
      <c r="F208" s="13">
        <f>TRUNC(E208*D208,1)</f>
        <v>896</v>
      </c>
      <c r="G208" s="12">
        <f>단가대비표!P6</f>
        <v>0</v>
      </c>
      <c r="H208" s="13">
        <f>TRUNC(G208*D208,1)</f>
        <v>0</v>
      </c>
      <c r="I208" s="12">
        <f>단가대비표!V6</f>
        <v>0</v>
      </c>
      <c r="J208" s="13">
        <f>TRUNC(I208*D208,1)</f>
        <v>0</v>
      </c>
      <c r="K208" s="12">
        <f t="shared" ref="K208:L212" si="44">TRUNC(E208+G208+I208,1)</f>
        <v>896</v>
      </c>
      <c r="L208" s="13">
        <f t="shared" si="44"/>
        <v>896</v>
      </c>
      <c r="M208" s="8" t="s">
        <v>52</v>
      </c>
      <c r="N208" s="2" t="s">
        <v>294</v>
      </c>
      <c r="O208" s="2" t="s">
        <v>650</v>
      </c>
      <c r="P208" s="2" t="s">
        <v>64</v>
      </c>
      <c r="Q208" s="2" t="s">
        <v>64</v>
      </c>
      <c r="R208" s="2" t="s">
        <v>63</v>
      </c>
      <c r="S208" s="3"/>
      <c r="T208" s="3"/>
      <c r="U208" s="3"/>
      <c r="V208" s="3">
        <v>1</v>
      </c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2" t="s">
        <v>52</v>
      </c>
      <c r="AW208" s="2" t="s">
        <v>651</v>
      </c>
      <c r="AX208" s="2" t="s">
        <v>52</v>
      </c>
      <c r="AY208" s="2" t="s">
        <v>52</v>
      </c>
    </row>
    <row r="209" spans="1:51" ht="30" customHeight="1" x14ac:dyDescent="0.3">
      <c r="A209" s="8" t="s">
        <v>291</v>
      </c>
      <c r="B209" s="8" t="s">
        <v>292</v>
      </c>
      <c r="C209" s="8" t="s">
        <v>448</v>
      </c>
      <c r="D209" s="9">
        <v>0.1</v>
      </c>
      <c r="E209" s="12">
        <f>단가대비표!O6</f>
        <v>896</v>
      </c>
      <c r="F209" s="13">
        <f>TRUNC(E209*D209,1)</f>
        <v>89.6</v>
      </c>
      <c r="G209" s="12">
        <f>단가대비표!P6</f>
        <v>0</v>
      </c>
      <c r="H209" s="13">
        <f>TRUNC(G209*D209,1)</f>
        <v>0</v>
      </c>
      <c r="I209" s="12">
        <f>단가대비표!V6</f>
        <v>0</v>
      </c>
      <c r="J209" s="13">
        <f>TRUNC(I209*D209,1)</f>
        <v>0</v>
      </c>
      <c r="K209" s="12">
        <f t="shared" si="44"/>
        <v>896</v>
      </c>
      <c r="L209" s="13">
        <f t="shared" si="44"/>
        <v>89.6</v>
      </c>
      <c r="M209" s="8" t="s">
        <v>52</v>
      </c>
      <c r="N209" s="2" t="s">
        <v>294</v>
      </c>
      <c r="O209" s="2" t="s">
        <v>650</v>
      </c>
      <c r="P209" s="2" t="s">
        <v>64</v>
      </c>
      <c r="Q209" s="2" t="s">
        <v>64</v>
      </c>
      <c r="R209" s="2" t="s">
        <v>63</v>
      </c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2" t="s">
        <v>52</v>
      </c>
      <c r="AW209" s="2" t="s">
        <v>651</v>
      </c>
      <c r="AX209" s="2" t="s">
        <v>52</v>
      </c>
      <c r="AY209" s="2" t="s">
        <v>52</v>
      </c>
    </row>
    <row r="210" spans="1:51" ht="30" customHeight="1" x14ac:dyDescent="0.3">
      <c r="A210" s="8" t="s">
        <v>452</v>
      </c>
      <c r="B210" s="8" t="s">
        <v>453</v>
      </c>
      <c r="C210" s="8" t="s">
        <v>430</v>
      </c>
      <c r="D210" s="9">
        <v>1</v>
      </c>
      <c r="E210" s="12">
        <f>TRUNC(SUMIF(V208:V212, RIGHTB(O210, 1), F208:F212)*U210, 2)</f>
        <v>17.920000000000002</v>
      </c>
      <c r="F210" s="13">
        <f>TRUNC(E210*D210,1)</f>
        <v>17.899999999999999</v>
      </c>
      <c r="G210" s="12">
        <v>0</v>
      </c>
      <c r="H210" s="13">
        <f>TRUNC(G210*D210,1)</f>
        <v>0</v>
      </c>
      <c r="I210" s="12">
        <v>0</v>
      </c>
      <c r="J210" s="13">
        <f>TRUNC(I210*D210,1)</f>
        <v>0</v>
      </c>
      <c r="K210" s="12">
        <f t="shared" si="44"/>
        <v>17.899999999999999</v>
      </c>
      <c r="L210" s="13">
        <f t="shared" si="44"/>
        <v>17.899999999999999</v>
      </c>
      <c r="M210" s="8" t="s">
        <v>52</v>
      </c>
      <c r="N210" s="2" t="s">
        <v>294</v>
      </c>
      <c r="O210" s="2" t="s">
        <v>431</v>
      </c>
      <c r="P210" s="2" t="s">
        <v>64</v>
      </c>
      <c r="Q210" s="2" t="s">
        <v>64</v>
      </c>
      <c r="R210" s="2" t="s">
        <v>64</v>
      </c>
      <c r="S210" s="3">
        <v>0</v>
      </c>
      <c r="T210" s="3">
        <v>0</v>
      </c>
      <c r="U210" s="3">
        <v>0.02</v>
      </c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2" t="s">
        <v>52</v>
      </c>
      <c r="AW210" s="2" t="s">
        <v>652</v>
      </c>
      <c r="AX210" s="2" t="s">
        <v>52</v>
      </c>
      <c r="AY210" s="2" t="s">
        <v>52</v>
      </c>
    </row>
    <row r="211" spans="1:51" ht="30" customHeight="1" x14ac:dyDescent="0.3">
      <c r="A211" s="8" t="s">
        <v>471</v>
      </c>
      <c r="B211" s="8" t="s">
        <v>424</v>
      </c>
      <c r="C211" s="8" t="s">
        <v>425</v>
      </c>
      <c r="D211" s="9">
        <v>8.9999999999999993E-3</v>
      </c>
      <c r="E211" s="12">
        <f>단가대비표!O77</f>
        <v>0</v>
      </c>
      <c r="F211" s="13">
        <f>TRUNC(E211*D211,1)</f>
        <v>0</v>
      </c>
      <c r="G211" s="12">
        <f>단가대비표!P77</f>
        <v>265406</v>
      </c>
      <c r="H211" s="13">
        <f>TRUNC(G211*D211,1)</f>
        <v>2388.6</v>
      </c>
      <c r="I211" s="12">
        <f>단가대비표!V77</f>
        <v>0</v>
      </c>
      <c r="J211" s="13">
        <f>TRUNC(I211*D211,1)</f>
        <v>0</v>
      </c>
      <c r="K211" s="12">
        <f t="shared" si="44"/>
        <v>265406</v>
      </c>
      <c r="L211" s="13">
        <f t="shared" si="44"/>
        <v>2388.6</v>
      </c>
      <c r="M211" s="8" t="s">
        <v>52</v>
      </c>
      <c r="N211" s="2" t="s">
        <v>294</v>
      </c>
      <c r="O211" s="2" t="s">
        <v>472</v>
      </c>
      <c r="P211" s="2" t="s">
        <v>64</v>
      </c>
      <c r="Q211" s="2" t="s">
        <v>64</v>
      </c>
      <c r="R211" s="2" t="s">
        <v>63</v>
      </c>
      <c r="S211" s="3"/>
      <c r="T211" s="3"/>
      <c r="U211" s="3"/>
      <c r="V211" s="3"/>
      <c r="W211" s="3">
        <v>2</v>
      </c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2" t="s">
        <v>52</v>
      </c>
      <c r="AW211" s="2" t="s">
        <v>653</v>
      </c>
      <c r="AX211" s="2" t="s">
        <v>52</v>
      </c>
      <c r="AY211" s="2" t="s">
        <v>52</v>
      </c>
    </row>
    <row r="212" spans="1:51" ht="30" customHeight="1" x14ac:dyDescent="0.3">
      <c r="A212" s="8" t="s">
        <v>428</v>
      </c>
      <c r="B212" s="8" t="s">
        <v>429</v>
      </c>
      <c r="C212" s="8" t="s">
        <v>430</v>
      </c>
      <c r="D212" s="9">
        <v>1</v>
      </c>
      <c r="E212" s="12">
        <f>TRUNC(SUMIF(W208:W212, RIGHTB(O212, 1), H208:H212)*U212, 2)</f>
        <v>71.650000000000006</v>
      </c>
      <c r="F212" s="13">
        <f>TRUNC(E212*D212,1)</f>
        <v>71.599999999999994</v>
      </c>
      <c r="G212" s="12">
        <v>0</v>
      </c>
      <c r="H212" s="13">
        <f>TRUNC(G212*D212,1)</f>
        <v>0</v>
      </c>
      <c r="I212" s="12">
        <v>0</v>
      </c>
      <c r="J212" s="13">
        <f>TRUNC(I212*D212,1)</f>
        <v>0</v>
      </c>
      <c r="K212" s="12">
        <f t="shared" si="44"/>
        <v>71.599999999999994</v>
      </c>
      <c r="L212" s="13">
        <f t="shared" si="44"/>
        <v>71.599999999999994</v>
      </c>
      <c r="M212" s="8" t="s">
        <v>52</v>
      </c>
      <c r="N212" s="2" t="s">
        <v>294</v>
      </c>
      <c r="O212" s="2" t="s">
        <v>458</v>
      </c>
      <c r="P212" s="2" t="s">
        <v>64</v>
      </c>
      <c r="Q212" s="2" t="s">
        <v>64</v>
      </c>
      <c r="R212" s="2" t="s">
        <v>64</v>
      </c>
      <c r="S212" s="3">
        <v>1</v>
      </c>
      <c r="T212" s="3">
        <v>0</v>
      </c>
      <c r="U212" s="3">
        <v>0.03</v>
      </c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2" t="s">
        <v>52</v>
      </c>
      <c r="AW212" s="2" t="s">
        <v>654</v>
      </c>
      <c r="AX212" s="2" t="s">
        <v>52</v>
      </c>
      <c r="AY212" s="2" t="s">
        <v>52</v>
      </c>
    </row>
    <row r="213" spans="1:51" ht="30" customHeight="1" x14ac:dyDescent="0.3">
      <c r="A213" s="8" t="s">
        <v>433</v>
      </c>
      <c r="B213" s="8" t="s">
        <v>52</v>
      </c>
      <c r="C213" s="8" t="s">
        <v>52</v>
      </c>
      <c r="D213" s="9"/>
      <c r="E213" s="12"/>
      <c r="F213" s="13">
        <f>TRUNC(SUMIF(N208:N212, N207, F208:F212),0)</f>
        <v>1075</v>
      </c>
      <c r="G213" s="12"/>
      <c r="H213" s="13">
        <f>TRUNC(SUMIF(N208:N212, N207, H208:H212),0)</f>
        <v>2388</v>
      </c>
      <c r="I213" s="12"/>
      <c r="J213" s="13">
        <f>TRUNC(SUMIF(N208:N212, N207, J208:J212),0)</f>
        <v>0</v>
      </c>
      <c r="K213" s="12"/>
      <c r="L213" s="13">
        <f>F213+H213+J213</f>
        <v>3463</v>
      </c>
      <c r="M213" s="8" t="s">
        <v>52</v>
      </c>
      <c r="N213" s="2" t="s">
        <v>231</v>
      </c>
      <c r="O213" s="2" t="s">
        <v>231</v>
      </c>
      <c r="P213" s="2" t="s">
        <v>52</v>
      </c>
      <c r="Q213" s="2" t="s">
        <v>52</v>
      </c>
      <c r="R213" s="2" t="s">
        <v>52</v>
      </c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2" t="s">
        <v>52</v>
      </c>
      <c r="AW213" s="2" t="s">
        <v>52</v>
      </c>
      <c r="AX213" s="2" t="s">
        <v>52</v>
      </c>
      <c r="AY213" s="2" t="s">
        <v>52</v>
      </c>
    </row>
    <row r="214" spans="1:51" ht="30" customHeight="1" x14ac:dyDescent="0.3">
      <c r="A214" s="9"/>
      <c r="B214" s="9"/>
      <c r="C214" s="9"/>
      <c r="D214" s="9"/>
      <c r="E214" s="12"/>
      <c r="F214" s="13"/>
      <c r="G214" s="12"/>
      <c r="H214" s="13"/>
      <c r="I214" s="12"/>
      <c r="J214" s="13"/>
      <c r="K214" s="12"/>
      <c r="L214" s="13"/>
      <c r="M214" s="9"/>
    </row>
    <row r="215" spans="1:51" ht="30" customHeight="1" x14ac:dyDescent="0.3">
      <c r="A215" s="154" t="s">
        <v>655</v>
      </c>
      <c r="B215" s="154"/>
      <c r="C215" s="154"/>
      <c r="D215" s="154"/>
      <c r="E215" s="155"/>
      <c r="F215" s="156"/>
      <c r="G215" s="155"/>
      <c r="H215" s="156"/>
      <c r="I215" s="155"/>
      <c r="J215" s="156"/>
      <c r="K215" s="155"/>
      <c r="L215" s="156"/>
      <c r="M215" s="154"/>
      <c r="N215" s="1" t="s">
        <v>299</v>
      </c>
    </row>
    <row r="216" spans="1:51" ht="30" customHeight="1" x14ac:dyDescent="0.3">
      <c r="A216" s="8" t="s">
        <v>656</v>
      </c>
      <c r="B216" s="8" t="s">
        <v>297</v>
      </c>
      <c r="C216" s="8" t="s">
        <v>448</v>
      </c>
      <c r="D216" s="9">
        <v>1</v>
      </c>
      <c r="E216" s="12">
        <f>단가대비표!O8</f>
        <v>2437</v>
      </c>
      <c r="F216" s="13">
        <f>TRUNC(E216*D216,1)</f>
        <v>2437</v>
      </c>
      <c r="G216" s="12">
        <f>단가대비표!P8</f>
        <v>0</v>
      </c>
      <c r="H216" s="13">
        <f>TRUNC(G216*D216,1)</f>
        <v>0</v>
      </c>
      <c r="I216" s="12">
        <f>단가대비표!V8</f>
        <v>0</v>
      </c>
      <c r="J216" s="13">
        <f>TRUNC(I216*D216,1)</f>
        <v>0</v>
      </c>
      <c r="K216" s="12">
        <f t="shared" ref="K216:L220" si="45">TRUNC(E216+G216+I216,1)</f>
        <v>2437</v>
      </c>
      <c r="L216" s="13">
        <f t="shared" si="45"/>
        <v>2437</v>
      </c>
      <c r="M216" s="8" t="s">
        <v>52</v>
      </c>
      <c r="N216" s="2" t="s">
        <v>299</v>
      </c>
      <c r="O216" s="2" t="s">
        <v>657</v>
      </c>
      <c r="P216" s="2" t="s">
        <v>64</v>
      </c>
      <c r="Q216" s="2" t="s">
        <v>64</v>
      </c>
      <c r="R216" s="2" t="s">
        <v>63</v>
      </c>
      <c r="S216" s="3"/>
      <c r="T216" s="3"/>
      <c r="U216" s="3"/>
      <c r="V216" s="3">
        <v>1</v>
      </c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2" t="s">
        <v>52</v>
      </c>
      <c r="AW216" s="2" t="s">
        <v>658</v>
      </c>
      <c r="AX216" s="2" t="s">
        <v>52</v>
      </c>
      <c r="AY216" s="2" t="s">
        <v>52</v>
      </c>
    </row>
    <row r="217" spans="1:51" ht="30" customHeight="1" x14ac:dyDescent="0.3">
      <c r="A217" s="8" t="s">
        <v>656</v>
      </c>
      <c r="B217" s="8" t="s">
        <v>297</v>
      </c>
      <c r="C217" s="8" t="s">
        <v>448</v>
      </c>
      <c r="D217" s="9">
        <v>0.05</v>
      </c>
      <c r="E217" s="12">
        <f>단가대비표!O8</f>
        <v>2437</v>
      </c>
      <c r="F217" s="13">
        <f>TRUNC(E217*D217,1)</f>
        <v>121.8</v>
      </c>
      <c r="G217" s="12">
        <f>단가대비표!P8</f>
        <v>0</v>
      </c>
      <c r="H217" s="13">
        <f>TRUNC(G217*D217,1)</f>
        <v>0</v>
      </c>
      <c r="I217" s="12">
        <f>단가대비표!V8</f>
        <v>0</v>
      </c>
      <c r="J217" s="13">
        <f>TRUNC(I217*D217,1)</f>
        <v>0</v>
      </c>
      <c r="K217" s="12">
        <f t="shared" si="45"/>
        <v>2437</v>
      </c>
      <c r="L217" s="13">
        <f t="shared" si="45"/>
        <v>121.8</v>
      </c>
      <c r="M217" s="8" t="s">
        <v>52</v>
      </c>
      <c r="N217" s="2" t="s">
        <v>299</v>
      </c>
      <c r="O217" s="2" t="s">
        <v>657</v>
      </c>
      <c r="P217" s="2" t="s">
        <v>64</v>
      </c>
      <c r="Q217" s="2" t="s">
        <v>64</v>
      </c>
      <c r="R217" s="2" t="s">
        <v>63</v>
      </c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2" t="s">
        <v>52</v>
      </c>
      <c r="AW217" s="2" t="s">
        <v>658</v>
      </c>
      <c r="AX217" s="2" t="s">
        <v>52</v>
      </c>
      <c r="AY217" s="2" t="s">
        <v>52</v>
      </c>
    </row>
    <row r="218" spans="1:51" ht="30" customHeight="1" x14ac:dyDescent="0.3">
      <c r="A218" s="8" t="s">
        <v>452</v>
      </c>
      <c r="B218" s="8" t="s">
        <v>453</v>
      </c>
      <c r="C218" s="8" t="s">
        <v>430</v>
      </c>
      <c r="D218" s="9">
        <v>1</v>
      </c>
      <c r="E218" s="12">
        <f>TRUNC(SUMIF(V216:V220, RIGHTB(O218, 1), F216:F220)*U218, 2)</f>
        <v>48.74</v>
      </c>
      <c r="F218" s="13">
        <f>TRUNC(E218*D218,1)</f>
        <v>48.7</v>
      </c>
      <c r="G218" s="12">
        <v>0</v>
      </c>
      <c r="H218" s="13">
        <f>TRUNC(G218*D218,1)</f>
        <v>0</v>
      </c>
      <c r="I218" s="12">
        <v>0</v>
      </c>
      <c r="J218" s="13">
        <f>TRUNC(I218*D218,1)</f>
        <v>0</v>
      </c>
      <c r="K218" s="12">
        <f t="shared" si="45"/>
        <v>48.7</v>
      </c>
      <c r="L218" s="13">
        <f t="shared" si="45"/>
        <v>48.7</v>
      </c>
      <c r="M218" s="8" t="s">
        <v>52</v>
      </c>
      <c r="N218" s="2" t="s">
        <v>299</v>
      </c>
      <c r="O218" s="2" t="s">
        <v>431</v>
      </c>
      <c r="P218" s="2" t="s">
        <v>64</v>
      </c>
      <c r="Q218" s="2" t="s">
        <v>64</v>
      </c>
      <c r="R218" s="2" t="s">
        <v>64</v>
      </c>
      <c r="S218" s="3">
        <v>0</v>
      </c>
      <c r="T218" s="3">
        <v>0</v>
      </c>
      <c r="U218" s="3">
        <v>0.02</v>
      </c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2" t="s">
        <v>52</v>
      </c>
      <c r="AW218" s="2" t="s">
        <v>659</v>
      </c>
      <c r="AX218" s="2" t="s">
        <v>52</v>
      </c>
      <c r="AY218" s="2" t="s">
        <v>52</v>
      </c>
    </row>
    <row r="219" spans="1:51" ht="30" customHeight="1" x14ac:dyDescent="0.3">
      <c r="A219" s="8" t="s">
        <v>455</v>
      </c>
      <c r="B219" s="8" t="s">
        <v>424</v>
      </c>
      <c r="C219" s="8" t="s">
        <v>425</v>
      </c>
      <c r="D219" s="9">
        <v>1.7999999999999999E-2</v>
      </c>
      <c r="E219" s="12">
        <f>단가대비표!O78</f>
        <v>0</v>
      </c>
      <c r="F219" s="13">
        <f>TRUNC(E219*D219,1)</f>
        <v>0</v>
      </c>
      <c r="G219" s="12">
        <f>단가대비표!P78</f>
        <v>288442</v>
      </c>
      <c r="H219" s="13">
        <f>TRUNC(G219*D219,1)</f>
        <v>5191.8999999999996</v>
      </c>
      <c r="I219" s="12">
        <f>단가대비표!V78</f>
        <v>0</v>
      </c>
      <c r="J219" s="13">
        <f>TRUNC(I219*D219,1)</f>
        <v>0</v>
      </c>
      <c r="K219" s="12">
        <f t="shared" si="45"/>
        <v>288442</v>
      </c>
      <c r="L219" s="13">
        <f t="shared" si="45"/>
        <v>5191.8999999999996</v>
      </c>
      <c r="M219" s="8" t="s">
        <v>52</v>
      </c>
      <c r="N219" s="2" t="s">
        <v>299</v>
      </c>
      <c r="O219" s="2" t="s">
        <v>456</v>
      </c>
      <c r="P219" s="2" t="s">
        <v>64</v>
      </c>
      <c r="Q219" s="2" t="s">
        <v>64</v>
      </c>
      <c r="R219" s="2" t="s">
        <v>63</v>
      </c>
      <c r="S219" s="3"/>
      <c r="T219" s="3"/>
      <c r="U219" s="3"/>
      <c r="V219" s="3"/>
      <c r="W219" s="3">
        <v>2</v>
      </c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2" t="s">
        <v>52</v>
      </c>
      <c r="AW219" s="2" t="s">
        <v>660</v>
      </c>
      <c r="AX219" s="2" t="s">
        <v>52</v>
      </c>
      <c r="AY219" s="2" t="s">
        <v>52</v>
      </c>
    </row>
    <row r="220" spans="1:51" ht="30" customHeight="1" x14ac:dyDescent="0.3">
      <c r="A220" s="8" t="s">
        <v>428</v>
      </c>
      <c r="B220" s="8" t="s">
        <v>429</v>
      </c>
      <c r="C220" s="8" t="s">
        <v>430</v>
      </c>
      <c r="D220" s="9">
        <v>1</v>
      </c>
      <c r="E220" s="12">
        <f>TRUNC(SUMIF(W216:W220, RIGHTB(O220, 1), H216:H220)*U220, 2)</f>
        <v>155.75</v>
      </c>
      <c r="F220" s="13">
        <f>TRUNC(E220*D220,1)</f>
        <v>155.69999999999999</v>
      </c>
      <c r="G220" s="12">
        <v>0</v>
      </c>
      <c r="H220" s="13">
        <f>TRUNC(G220*D220,1)</f>
        <v>0</v>
      </c>
      <c r="I220" s="12">
        <v>0</v>
      </c>
      <c r="J220" s="13">
        <f>TRUNC(I220*D220,1)</f>
        <v>0</v>
      </c>
      <c r="K220" s="12">
        <f t="shared" si="45"/>
        <v>155.69999999999999</v>
      </c>
      <c r="L220" s="13">
        <f t="shared" si="45"/>
        <v>155.69999999999999</v>
      </c>
      <c r="M220" s="8" t="s">
        <v>52</v>
      </c>
      <c r="N220" s="2" t="s">
        <v>299</v>
      </c>
      <c r="O220" s="2" t="s">
        <v>458</v>
      </c>
      <c r="P220" s="2" t="s">
        <v>64</v>
      </c>
      <c r="Q220" s="2" t="s">
        <v>64</v>
      </c>
      <c r="R220" s="2" t="s">
        <v>64</v>
      </c>
      <c r="S220" s="3">
        <v>1</v>
      </c>
      <c r="T220" s="3">
        <v>0</v>
      </c>
      <c r="U220" s="3">
        <v>0.03</v>
      </c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2" t="s">
        <v>52</v>
      </c>
      <c r="AW220" s="2" t="s">
        <v>661</v>
      </c>
      <c r="AX220" s="2" t="s">
        <v>52</v>
      </c>
      <c r="AY220" s="2" t="s">
        <v>52</v>
      </c>
    </row>
    <row r="221" spans="1:51" ht="30" customHeight="1" x14ac:dyDescent="0.3">
      <c r="A221" s="8" t="s">
        <v>433</v>
      </c>
      <c r="B221" s="8" t="s">
        <v>52</v>
      </c>
      <c r="C221" s="8" t="s">
        <v>52</v>
      </c>
      <c r="D221" s="9"/>
      <c r="E221" s="12"/>
      <c r="F221" s="13">
        <f>TRUNC(SUMIF(N216:N220, N215, F216:F220),0)</f>
        <v>2763</v>
      </c>
      <c r="G221" s="12"/>
      <c r="H221" s="13">
        <f>TRUNC(SUMIF(N216:N220, N215, H216:H220),0)</f>
        <v>5191</v>
      </c>
      <c r="I221" s="12"/>
      <c r="J221" s="13">
        <f>TRUNC(SUMIF(N216:N220, N215, J216:J220),0)</f>
        <v>0</v>
      </c>
      <c r="K221" s="12"/>
      <c r="L221" s="13">
        <f>F221+H221+J221</f>
        <v>7954</v>
      </c>
      <c r="M221" s="8" t="s">
        <v>52</v>
      </c>
      <c r="N221" s="2" t="s">
        <v>231</v>
      </c>
      <c r="O221" s="2" t="s">
        <v>231</v>
      </c>
      <c r="P221" s="2" t="s">
        <v>52</v>
      </c>
      <c r="Q221" s="2" t="s">
        <v>52</v>
      </c>
      <c r="R221" s="2" t="s">
        <v>52</v>
      </c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2" t="s">
        <v>52</v>
      </c>
      <c r="AW221" s="2" t="s">
        <v>52</v>
      </c>
      <c r="AX221" s="2" t="s">
        <v>52</v>
      </c>
      <c r="AY221" s="2" t="s">
        <v>52</v>
      </c>
    </row>
    <row r="222" spans="1:51" ht="30" customHeight="1" x14ac:dyDescent="0.3">
      <c r="A222" s="9"/>
      <c r="B222" s="9"/>
      <c r="C222" s="9"/>
      <c r="D222" s="9"/>
      <c r="E222" s="12"/>
      <c r="F222" s="13"/>
      <c r="G222" s="12"/>
      <c r="H222" s="13"/>
      <c r="I222" s="12"/>
      <c r="J222" s="13"/>
      <c r="K222" s="12"/>
      <c r="L222" s="13"/>
      <c r="M222" s="9"/>
    </row>
    <row r="223" spans="1:51" ht="30" customHeight="1" x14ac:dyDescent="0.3">
      <c r="A223" s="154" t="s">
        <v>662</v>
      </c>
      <c r="B223" s="154"/>
      <c r="C223" s="154"/>
      <c r="D223" s="154"/>
      <c r="E223" s="155"/>
      <c r="F223" s="156"/>
      <c r="G223" s="155"/>
      <c r="H223" s="156"/>
      <c r="I223" s="155"/>
      <c r="J223" s="156"/>
      <c r="K223" s="155"/>
      <c r="L223" s="156"/>
      <c r="M223" s="154"/>
      <c r="N223" s="1" t="s">
        <v>125</v>
      </c>
    </row>
    <row r="224" spans="1:51" ht="30" customHeight="1" x14ac:dyDescent="0.3">
      <c r="A224" s="8" t="s">
        <v>664</v>
      </c>
      <c r="B224" s="8" t="s">
        <v>122</v>
      </c>
      <c r="C224" s="8" t="s">
        <v>123</v>
      </c>
      <c r="D224" s="9">
        <v>1</v>
      </c>
      <c r="E224" s="12">
        <f>단가대비표!O23</f>
        <v>617</v>
      </c>
      <c r="F224" s="13">
        <f>TRUNC(E224*D224,1)</f>
        <v>617</v>
      </c>
      <c r="G224" s="12">
        <f>단가대비표!P23</f>
        <v>0</v>
      </c>
      <c r="H224" s="13">
        <f>TRUNC(G224*D224,1)</f>
        <v>0</v>
      </c>
      <c r="I224" s="12">
        <f>단가대비표!V23</f>
        <v>0</v>
      </c>
      <c r="J224" s="13">
        <f>TRUNC(I224*D224,1)</f>
        <v>0</v>
      </c>
      <c r="K224" s="12">
        <f t="shared" ref="K224:L226" si="46">TRUNC(E224+G224+I224,1)</f>
        <v>617</v>
      </c>
      <c r="L224" s="13">
        <f t="shared" si="46"/>
        <v>617</v>
      </c>
      <c r="M224" s="8" t="s">
        <v>52</v>
      </c>
      <c r="N224" s="2" t="s">
        <v>125</v>
      </c>
      <c r="O224" s="2" t="s">
        <v>665</v>
      </c>
      <c r="P224" s="2" t="s">
        <v>64</v>
      </c>
      <c r="Q224" s="2" t="s">
        <v>64</v>
      </c>
      <c r="R224" s="2" t="s">
        <v>63</v>
      </c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2" t="s">
        <v>52</v>
      </c>
      <c r="AW224" s="2" t="s">
        <v>666</v>
      </c>
      <c r="AX224" s="2" t="s">
        <v>52</v>
      </c>
      <c r="AY224" s="2" t="s">
        <v>52</v>
      </c>
    </row>
    <row r="225" spans="1:51" ht="30" customHeight="1" x14ac:dyDescent="0.3">
      <c r="A225" s="8" t="s">
        <v>471</v>
      </c>
      <c r="B225" s="8" t="s">
        <v>424</v>
      </c>
      <c r="C225" s="8" t="s">
        <v>425</v>
      </c>
      <c r="D225" s="9">
        <v>0.14399999999999999</v>
      </c>
      <c r="E225" s="12">
        <f>단가대비표!O77</f>
        <v>0</v>
      </c>
      <c r="F225" s="13">
        <f>TRUNC(E225*D225,1)</f>
        <v>0</v>
      </c>
      <c r="G225" s="12">
        <f>단가대비표!P77</f>
        <v>265406</v>
      </c>
      <c r="H225" s="13">
        <f>TRUNC(G225*D225,1)</f>
        <v>38218.400000000001</v>
      </c>
      <c r="I225" s="12">
        <f>단가대비표!V77</f>
        <v>0</v>
      </c>
      <c r="J225" s="13">
        <f>TRUNC(I225*D225,1)</f>
        <v>0</v>
      </c>
      <c r="K225" s="12">
        <f t="shared" si="46"/>
        <v>265406</v>
      </c>
      <c r="L225" s="13">
        <f t="shared" si="46"/>
        <v>38218.400000000001</v>
      </c>
      <c r="M225" s="8" t="s">
        <v>52</v>
      </c>
      <c r="N225" s="2" t="s">
        <v>125</v>
      </c>
      <c r="O225" s="2" t="s">
        <v>472</v>
      </c>
      <c r="P225" s="2" t="s">
        <v>64</v>
      </c>
      <c r="Q225" s="2" t="s">
        <v>64</v>
      </c>
      <c r="R225" s="2" t="s">
        <v>63</v>
      </c>
      <c r="S225" s="3"/>
      <c r="T225" s="3"/>
      <c r="U225" s="3"/>
      <c r="V225" s="3">
        <v>1</v>
      </c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2" t="s">
        <v>52</v>
      </c>
      <c r="AW225" s="2" t="s">
        <v>667</v>
      </c>
      <c r="AX225" s="2" t="s">
        <v>52</v>
      </c>
      <c r="AY225" s="2" t="s">
        <v>52</v>
      </c>
    </row>
    <row r="226" spans="1:51" ht="30" customHeight="1" x14ac:dyDescent="0.3">
      <c r="A226" s="8" t="s">
        <v>428</v>
      </c>
      <c r="B226" s="8" t="s">
        <v>429</v>
      </c>
      <c r="C226" s="8" t="s">
        <v>430</v>
      </c>
      <c r="D226" s="9">
        <v>1</v>
      </c>
      <c r="E226" s="12">
        <f>TRUNC(SUMIF(V224:V226, RIGHTB(O226, 1), H224:H226)*U226, 2)</f>
        <v>1146.55</v>
      </c>
      <c r="F226" s="13">
        <f>TRUNC(E226*D226,1)</f>
        <v>1146.5</v>
      </c>
      <c r="G226" s="12">
        <v>0</v>
      </c>
      <c r="H226" s="13">
        <f>TRUNC(G226*D226,1)</f>
        <v>0</v>
      </c>
      <c r="I226" s="12">
        <v>0</v>
      </c>
      <c r="J226" s="13">
        <f>TRUNC(I226*D226,1)</f>
        <v>0</v>
      </c>
      <c r="K226" s="12">
        <f t="shared" si="46"/>
        <v>1146.5</v>
      </c>
      <c r="L226" s="13">
        <f t="shared" si="46"/>
        <v>1146.5</v>
      </c>
      <c r="M226" s="8" t="s">
        <v>52</v>
      </c>
      <c r="N226" s="2" t="s">
        <v>125</v>
      </c>
      <c r="O226" s="2" t="s">
        <v>431</v>
      </c>
      <c r="P226" s="2" t="s">
        <v>64</v>
      </c>
      <c r="Q226" s="2" t="s">
        <v>64</v>
      </c>
      <c r="R226" s="2" t="s">
        <v>64</v>
      </c>
      <c r="S226" s="3">
        <v>1</v>
      </c>
      <c r="T226" s="3">
        <v>0</v>
      </c>
      <c r="U226" s="3">
        <v>0.03</v>
      </c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2" t="s">
        <v>52</v>
      </c>
      <c r="AW226" s="2" t="s">
        <v>668</v>
      </c>
      <c r="AX226" s="2" t="s">
        <v>52</v>
      </c>
      <c r="AY226" s="2" t="s">
        <v>52</v>
      </c>
    </row>
    <row r="227" spans="1:51" ht="30" customHeight="1" x14ac:dyDescent="0.3">
      <c r="A227" s="8" t="s">
        <v>433</v>
      </c>
      <c r="B227" s="8" t="s">
        <v>52</v>
      </c>
      <c r="C227" s="8" t="s">
        <v>52</v>
      </c>
      <c r="D227" s="9"/>
      <c r="E227" s="12"/>
      <c r="F227" s="13">
        <f>TRUNC(SUMIF(N224:N226, N223, F224:F226),0)</f>
        <v>1763</v>
      </c>
      <c r="G227" s="12"/>
      <c r="H227" s="13">
        <f>TRUNC(SUMIF(N224:N226, N223, H224:H226),0)</f>
        <v>38218</v>
      </c>
      <c r="I227" s="12"/>
      <c r="J227" s="13">
        <f>TRUNC(SUMIF(N224:N226, N223, J224:J226),0)</f>
        <v>0</v>
      </c>
      <c r="K227" s="12"/>
      <c r="L227" s="13">
        <f>F227+H227+J227</f>
        <v>39981</v>
      </c>
      <c r="M227" s="8" t="s">
        <v>52</v>
      </c>
      <c r="N227" s="2" t="s">
        <v>231</v>
      </c>
      <c r="O227" s="2" t="s">
        <v>231</v>
      </c>
      <c r="P227" s="2" t="s">
        <v>52</v>
      </c>
      <c r="Q227" s="2" t="s">
        <v>52</v>
      </c>
      <c r="R227" s="2" t="s">
        <v>52</v>
      </c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2" t="s">
        <v>52</v>
      </c>
      <c r="AW227" s="2" t="s">
        <v>52</v>
      </c>
      <c r="AX227" s="2" t="s">
        <v>52</v>
      </c>
      <c r="AY227" s="2" t="s">
        <v>52</v>
      </c>
    </row>
    <row r="228" spans="1:51" ht="30" customHeight="1" x14ac:dyDescent="0.3">
      <c r="A228" s="9"/>
      <c r="B228" s="9"/>
      <c r="C228" s="9"/>
      <c r="D228" s="9"/>
      <c r="E228" s="12"/>
      <c r="F228" s="13"/>
      <c r="G228" s="12"/>
      <c r="H228" s="13"/>
      <c r="I228" s="12"/>
      <c r="J228" s="13"/>
      <c r="K228" s="12"/>
      <c r="L228" s="13"/>
      <c r="M228" s="9"/>
    </row>
    <row r="229" spans="1:51" ht="30" customHeight="1" x14ac:dyDescent="0.3">
      <c r="A229" s="154" t="s">
        <v>669</v>
      </c>
      <c r="B229" s="154"/>
      <c r="C229" s="154"/>
      <c r="D229" s="154"/>
      <c r="E229" s="155"/>
      <c r="F229" s="156"/>
      <c r="G229" s="155"/>
      <c r="H229" s="156"/>
      <c r="I229" s="155"/>
      <c r="J229" s="156"/>
      <c r="K229" s="155"/>
      <c r="L229" s="156"/>
      <c r="M229" s="154"/>
      <c r="N229" s="1" t="s">
        <v>129</v>
      </c>
    </row>
    <row r="230" spans="1:51" ht="30" customHeight="1" x14ac:dyDescent="0.3">
      <c r="A230" s="8" t="s">
        <v>664</v>
      </c>
      <c r="B230" s="8" t="s">
        <v>127</v>
      </c>
      <c r="C230" s="8" t="s">
        <v>123</v>
      </c>
      <c r="D230" s="9">
        <v>1</v>
      </c>
      <c r="E230" s="12">
        <f>단가대비표!O24</f>
        <v>731</v>
      </c>
      <c r="F230" s="13">
        <f>TRUNC(E230*D230,1)</f>
        <v>731</v>
      </c>
      <c r="G230" s="12">
        <f>단가대비표!P24</f>
        <v>0</v>
      </c>
      <c r="H230" s="13">
        <f>TRUNC(G230*D230,1)</f>
        <v>0</v>
      </c>
      <c r="I230" s="12">
        <f>단가대비표!V24</f>
        <v>0</v>
      </c>
      <c r="J230" s="13">
        <f>TRUNC(I230*D230,1)</f>
        <v>0</v>
      </c>
      <c r="K230" s="12">
        <f t="shared" ref="K230:L232" si="47">TRUNC(E230+G230+I230,1)</f>
        <v>731</v>
      </c>
      <c r="L230" s="13">
        <f t="shared" si="47"/>
        <v>731</v>
      </c>
      <c r="M230" s="8" t="s">
        <v>52</v>
      </c>
      <c r="N230" s="2" t="s">
        <v>129</v>
      </c>
      <c r="O230" s="2" t="s">
        <v>670</v>
      </c>
      <c r="P230" s="2" t="s">
        <v>64</v>
      </c>
      <c r="Q230" s="2" t="s">
        <v>64</v>
      </c>
      <c r="R230" s="2" t="s">
        <v>63</v>
      </c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2" t="s">
        <v>52</v>
      </c>
      <c r="AW230" s="2" t="s">
        <v>671</v>
      </c>
      <c r="AX230" s="2" t="s">
        <v>52</v>
      </c>
      <c r="AY230" s="2" t="s">
        <v>52</v>
      </c>
    </row>
    <row r="231" spans="1:51" ht="30" customHeight="1" x14ac:dyDescent="0.3">
      <c r="A231" s="8" t="s">
        <v>471</v>
      </c>
      <c r="B231" s="8" t="s">
        <v>424</v>
      </c>
      <c r="C231" s="8" t="s">
        <v>425</v>
      </c>
      <c r="D231" s="9">
        <v>0.14399999999999999</v>
      </c>
      <c r="E231" s="12">
        <f>단가대비표!O77</f>
        <v>0</v>
      </c>
      <c r="F231" s="13">
        <f>TRUNC(E231*D231,1)</f>
        <v>0</v>
      </c>
      <c r="G231" s="12">
        <f>단가대비표!P77</f>
        <v>265406</v>
      </c>
      <c r="H231" s="13">
        <f>TRUNC(G231*D231,1)</f>
        <v>38218.400000000001</v>
      </c>
      <c r="I231" s="12">
        <f>단가대비표!V77</f>
        <v>0</v>
      </c>
      <c r="J231" s="13">
        <f>TRUNC(I231*D231,1)</f>
        <v>0</v>
      </c>
      <c r="K231" s="12">
        <f t="shared" si="47"/>
        <v>265406</v>
      </c>
      <c r="L231" s="13">
        <f t="shared" si="47"/>
        <v>38218.400000000001</v>
      </c>
      <c r="M231" s="8" t="s">
        <v>52</v>
      </c>
      <c r="N231" s="2" t="s">
        <v>129</v>
      </c>
      <c r="O231" s="2" t="s">
        <v>472</v>
      </c>
      <c r="P231" s="2" t="s">
        <v>64</v>
      </c>
      <c r="Q231" s="2" t="s">
        <v>64</v>
      </c>
      <c r="R231" s="2" t="s">
        <v>63</v>
      </c>
      <c r="S231" s="3"/>
      <c r="T231" s="3"/>
      <c r="U231" s="3"/>
      <c r="V231" s="3">
        <v>1</v>
      </c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2" t="s">
        <v>52</v>
      </c>
      <c r="AW231" s="2" t="s">
        <v>672</v>
      </c>
      <c r="AX231" s="2" t="s">
        <v>52</v>
      </c>
      <c r="AY231" s="2" t="s">
        <v>52</v>
      </c>
    </row>
    <row r="232" spans="1:51" ht="30" customHeight="1" x14ac:dyDescent="0.3">
      <c r="A232" s="8" t="s">
        <v>428</v>
      </c>
      <c r="B232" s="8" t="s">
        <v>429</v>
      </c>
      <c r="C232" s="8" t="s">
        <v>430</v>
      </c>
      <c r="D232" s="9">
        <v>1</v>
      </c>
      <c r="E232" s="12">
        <f>TRUNC(SUMIF(V230:V232, RIGHTB(O232, 1), H230:H232)*U232, 2)</f>
        <v>1146.55</v>
      </c>
      <c r="F232" s="13">
        <f>TRUNC(E232*D232,1)</f>
        <v>1146.5</v>
      </c>
      <c r="G232" s="12">
        <v>0</v>
      </c>
      <c r="H232" s="13">
        <f>TRUNC(G232*D232,1)</f>
        <v>0</v>
      </c>
      <c r="I232" s="12">
        <v>0</v>
      </c>
      <c r="J232" s="13">
        <f>TRUNC(I232*D232,1)</f>
        <v>0</v>
      </c>
      <c r="K232" s="12">
        <f t="shared" si="47"/>
        <v>1146.5</v>
      </c>
      <c r="L232" s="13">
        <f t="shared" si="47"/>
        <v>1146.5</v>
      </c>
      <c r="M232" s="8" t="s">
        <v>52</v>
      </c>
      <c r="N232" s="2" t="s">
        <v>129</v>
      </c>
      <c r="O232" s="2" t="s">
        <v>431</v>
      </c>
      <c r="P232" s="2" t="s">
        <v>64</v>
      </c>
      <c r="Q232" s="2" t="s">
        <v>64</v>
      </c>
      <c r="R232" s="2" t="s">
        <v>64</v>
      </c>
      <c r="S232" s="3">
        <v>1</v>
      </c>
      <c r="T232" s="3">
        <v>0</v>
      </c>
      <c r="U232" s="3">
        <v>0.03</v>
      </c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2" t="s">
        <v>52</v>
      </c>
      <c r="AW232" s="2" t="s">
        <v>673</v>
      </c>
      <c r="AX232" s="2" t="s">
        <v>52</v>
      </c>
      <c r="AY232" s="2" t="s">
        <v>52</v>
      </c>
    </row>
    <row r="233" spans="1:51" ht="30" customHeight="1" x14ac:dyDescent="0.3">
      <c r="A233" s="8" t="s">
        <v>433</v>
      </c>
      <c r="B233" s="8" t="s">
        <v>52</v>
      </c>
      <c r="C233" s="8" t="s">
        <v>52</v>
      </c>
      <c r="D233" s="9"/>
      <c r="E233" s="12"/>
      <c r="F233" s="13">
        <f>TRUNC(SUMIF(N230:N232, N229, F230:F232),0)</f>
        <v>1877</v>
      </c>
      <c r="G233" s="12"/>
      <c r="H233" s="13">
        <f>TRUNC(SUMIF(N230:N232, N229, H230:H232),0)</f>
        <v>38218</v>
      </c>
      <c r="I233" s="12"/>
      <c r="J233" s="13">
        <f>TRUNC(SUMIF(N230:N232, N229, J230:J232),0)</f>
        <v>0</v>
      </c>
      <c r="K233" s="12"/>
      <c r="L233" s="13">
        <f>F233+H233+J233</f>
        <v>40095</v>
      </c>
      <c r="M233" s="8" t="s">
        <v>52</v>
      </c>
      <c r="N233" s="2" t="s">
        <v>231</v>
      </c>
      <c r="O233" s="2" t="s">
        <v>231</v>
      </c>
      <c r="P233" s="2" t="s">
        <v>52</v>
      </c>
      <c r="Q233" s="2" t="s">
        <v>52</v>
      </c>
      <c r="R233" s="2" t="s">
        <v>52</v>
      </c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2" t="s">
        <v>52</v>
      </c>
      <c r="AW233" s="2" t="s">
        <v>52</v>
      </c>
      <c r="AX233" s="2" t="s">
        <v>52</v>
      </c>
      <c r="AY233" s="2" t="s">
        <v>52</v>
      </c>
    </row>
    <row r="234" spans="1:51" ht="30" customHeight="1" x14ac:dyDescent="0.3">
      <c r="A234" s="9"/>
      <c r="B234" s="9"/>
      <c r="C234" s="9"/>
      <c r="D234" s="9"/>
      <c r="E234" s="12"/>
      <c r="F234" s="13"/>
      <c r="G234" s="12"/>
      <c r="H234" s="13"/>
      <c r="I234" s="12"/>
      <c r="J234" s="13"/>
      <c r="K234" s="12"/>
      <c r="L234" s="13"/>
      <c r="M234" s="9"/>
    </row>
    <row r="235" spans="1:51" ht="30" customHeight="1" x14ac:dyDescent="0.3">
      <c r="A235" s="154" t="s">
        <v>674</v>
      </c>
      <c r="B235" s="154"/>
      <c r="C235" s="154"/>
      <c r="D235" s="154"/>
      <c r="E235" s="155"/>
      <c r="F235" s="156"/>
      <c r="G235" s="155"/>
      <c r="H235" s="156"/>
      <c r="I235" s="155"/>
      <c r="J235" s="156"/>
      <c r="K235" s="155"/>
      <c r="L235" s="156"/>
      <c r="M235" s="154"/>
      <c r="N235" s="1" t="s">
        <v>134</v>
      </c>
    </row>
    <row r="236" spans="1:51" ht="30" customHeight="1" x14ac:dyDescent="0.3">
      <c r="A236" s="8" t="s">
        <v>131</v>
      </c>
      <c r="B236" s="8" t="s">
        <v>132</v>
      </c>
      <c r="C236" s="8" t="s">
        <v>123</v>
      </c>
      <c r="D236" s="9">
        <v>1</v>
      </c>
      <c r="E236" s="12">
        <f>단가대비표!O22</f>
        <v>811</v>
      </c>
      <c r="F236" s="13">
        <f>TRUNC(E236*D236,1)</f>
        <v>811</v>
      </c>
      <c r="G236" s="12">
        <f>단가대비표!P22</f>
        <v>0</v>
      </c>
      <c r="H236" s="13">
        <f>TRUNC(G236*D236,1)</f>
        <v>0</v>
      </c>
      <c r="I236" s="12">
        <f>단가대비표!V22</f>
        <v>0</v>
      </c>
      <c r="J236" s="13">
        <f>TRUNC(I236*D236,1)</f>
        <v>0</v>
      </c>
      <c r="K236" s="12">
        <f t="shared" ref="K236:L238" si="48">TRUNC(E236+G236+I236,1)</f>
        <v>811</v>
      </c>
      <c r="L236" s="13">
        <f t="shared" si="48"/>
        <v>811</v>
      </c>
      <c r="M236" s="8" t="s">
        <v>52</v>
      </c>
      <c r="N236" s="2" t="s">
        <v>134</v>
      </c>
      <c r="O236" s="2" t="s">
        <v>675</v>
      </c>
      <c r="P236" s="2" t="s">
        <v>64</v>
      </c>
      <c r="Q236" s="2" t="s">
        <v>64</v>
      </c>
      <c r="R236" s="2" t="s">
        <v>63</v>
      </c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2" t="s">
        <v>52</v>
      </c>
      <c r="AW236" s="2" t="s">
        <v>676</v>
      </c>
      <c r="AX236" s="2" t="s">
        <v>52</v>
      </c>
      <c r="AY236" s="2" t="s">
        <v>52</v>
      </c>
    </row>
    <row r="237" spans="1:51" ht="30" customHeight="1" x14ac:dyDescent="0.3">
      <c r="A237" s="8" t="s">
        <v>471</v>
      </c>
      <c r="B237" s="8" t="s">
        <v>424</v>
      </c>
      <c r="C237" s="8" t="s">
        <v>425</v>
      </c>
      <c r="D237" s="9">
        <v>0.2</v>
      </c>
      <c r="E237" s="12">
        <f>단가대비표!O77</f>
        <v>0</v>
      </c>
      <c r="F237" s="13">
        <f>TRUNC(E237*D237,1)</f>
        <v>0</v>
      </c>
      <c r="G237" s="12">
        <f>단가대비표!P77</f>
        <v>265406</v>
      </c>
      <c r="H237" s="13">
        <f>TRUNC(G237*D237,1)</f>
        <v>53081.2</v>
      </c>
      <c r="I237" s="12">
        <f>단가대비표!V77</f>
        <v>0</v>
      </c>
      <c r="J237" s="13">
        <f>TRUNC(I237*D237,1)</f>
        <v>0</v>
      </c>
      <c r="K237" s="12">
        <f t="shared" si="48"/>
        <v>265406</v>
      </c>
      <c r="L237" s="13">
        <f t="shared" si="48"/>
        <v>53081.2</v>
      </c>
      <c r="M237" s="8" t="s">
        <v>52</v>
      </c>
      <c r="N237" s="2" t="s">
        <v>134</v>
      </c>
      <c r="O237" s="2" t="s">
        <v>472</v>
      </c>
      <c r="P237" s="2" t="s">
        <v>64</v>
      </c>
      <c r="Q237" s="2" t="s">
        <v>64</v>
      </c>
      <c r="R237" s="2" t="s">
        <v>63</v>
      </c>
      <c r="S237" s="3"/>
      <c r="T237" s="3"/>
      <c r="U237" s="3"/>
      <c r="V237" s="3">
        <v>1</v>
      </c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2" t="s">
        <v>52</v>
      </c>
      <c r="AW237" s="2" t="s">
        <v>677</v>
      </c>
      <c r="AX237" s="2" t="s">
        <v>52</v>
      </c>
      <c r="AY237" s="2" t="s">
        <v>52</v>
      </c>
    </row>
    <row r="238" spans="1:51" ht="30" customHeight="1" x14ac:dyDescent="0.3">
      <c r="A238" s="8" t="s">
        <v>428</v>
      </c>
      <c r="B238" s="8" t="s">
        <v>429</v>
      </c>
      <c r="C238" s="8" t="s">
        <v>430</v>
      </c>
      <c r="D238" s="9">
        <v>1</v>
      </c>
      <c r="E238" s="12">
        <f>TRUNC(SUMIF(V236:V238, RIGHTB(O238, 1), H236:H238)*U238, 2)</f>
        <v>1592.43</v>
      </c>
      <c r="F238" s="13">
        <f>TRUNC(E238*D238,1)</f>
        <v>1592.4</v>
      </c>
      <c r="G238" s="12">
        <v>0</v>
      </c>
      <c r="H238" s="13">
        <f>TRUNC(G238*D238,1)</f>
        <v>0</v>
      </c>
      <c r="I238" s="12">
        <v>0</v>
      </c>
      <c r="J238" s="13">
        <f>TRUNC(I238*D238,1)</f>
        <v>0</v>
      </c>
      <c r="K238" s="12">
        <f t="shared" si="48"/>
        <v>1592.4</v>
      </c>
      <c r="L238" s="13">
        <f t="shared" si="48"/>
        <v>1592.4</v>
      </c>
      <c r="M238" s="8" t="s">
        <v>52</v>
      </c>
      <c r="N238" s="2" t="s">
        <v>134</v>
      </c>
      <c r="O238" s="2" t="s">
        <v>431</v>
      </c>
      <c r="P238" s="2" t="s">
        <v>64</v>
      </c>
      <c r="Q238" s="2" t="s">
        <v>64</v>
      </c>
      <c r="R238" s="2" t="s">
        <v>64</v>
      </c>
      <c r="S238" s="3">
        <v>1</v>
      </c>
      <c r="T238" s="3">
        <v>0</v>
      </c>
      <c r="U238" s="3">
        <v>0.03</v>
      </c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2" t="s">
        <v>52</v>
      </c>
      <c r="AW238" s="2" t="s">
        <v>678</v>
      </c>
      <c r="AX238" s="2" t="s">
        <v>52</v>
      </c>
      <c r="AY238" s="2" t="s">
        <v>52</v>
      </c>
    </row>
    <row r="239" spans="1:51" ht="30" customHeight="1" x14ac:dyDescent="0.3">
      <c r="A239" s="8" t="s">
        <v>433</v>
      </c>
      <c r="B239" s="8" t="s">
        <v>52</v>
      </c>
      <c r="C239" s="8" t="s">
        <v>52</v>
      </c>
      <c r="D239" s="9"/>
      <c r="E239" s="12"/>
      <c r="F239" s="13">
        <f>TRUNC(SUMIF(N236:N238, N235, F236:F238),0)</f>
        <v>2403</v>
      </c>
      <c r="G239" s="12"/>
      <c r="H239" s="13">
        <f>TRUNC(SUMIF(N236:N238, N235, H236:H238),0)</f>
        <v>53081</v>
      </c>
      <c r="I239" s="12"/>
      <c r="J239" s="13">
        <f>TRUNC(SUMIF(N236:N238, N235, J236:J238),0)</f>
        <v>0</v>
      </c>
      <c r="K239" s="12"/>
      <c r="L239" s="13">
        <f>F239+H239+J239</f>
        <v>55484</v>
      </c>
      <c r="M239" s="8" t="s">
        <v>52</v>
      </c>
      <c r="N239" s="2" t="s">
        <v>231</v>
      </c>
      <c r="O239" s="2" t="s">
        <v>231</v>
      </c>
      <c r="P239" s="2" t="s">
        <v>52</v>
      </c>
      <c r="Q239" s="2" t="s">
        <v>52</v>
      </c>
      <c r="R239" s="2" t="s">
        <v>52</v>
      </c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2" t="s">
        <v>52</v>
      </c>
      <c r="AW239" s="2" t="s">
        <v>52</v>
      </c>
      <c r="AX239" s="2" t="s">
        <v>52</v>
      </c>
      <c r="AY239" s="2" t="s">
        <v>52</v>
      </c>
    </row>
    <row r="240" spans="1:51" ht="30" customHeight="1" x14ac:dyDescent="0.3">
      <c r="A240" s="9"/>
      <c r="B240" s="9"/>
      <c r="C240" s="9"/>
      <c r="D240" s="9"/>
      <c r="E240" s="12"/>
      <c r="F240" s="13"/>
      <c r="G240" s="12"/>
      <c r="H240" s="13"/>
      <c r="I240" s="12"/>
      <c r="J240" s="13"/>
      <c r="K240" s="12"/>
      <c r="L240" s="13"/>
      <c r="M240" s="9"/>
    </row>
    <row r="241" spans="1:51" ht="30" customHeight="1" x14ac:dyDescent="0.3">
      <c r="A241" s="154" t="s">
        <v>679</v>
      </c>
      <c r="B241" s="154"/>
      <c r="C241" s="154"/>
      <c r="D241" s="154"/>
      <c r="E241" s="155"/>
      <c r="F241" s="156"/>
      <c r="G241" s="155"/>
      <c r="H241" s="156"/>
      <c r="I241" s="155"/>
      <c r="J241" s="156"/>
      <c r="K241" s="155"/>
      <c r="L241" s="156"/>
      <c r="M241" s="154"/>
      <c r="N241" s="1" t="s">
        <v>308</v>
      </c>
    </row>
    <row r="242" spans="1:51" ht="30" customHeight="1" x14ac:dyDescent="0.3">
      <c r="A242" s="8" t="s">
        <v>131</v>
      </c>
      <c r="B242" s="8" t="s">
        <v>132</v>
      </c>
      <c r="C242" s="8" t="s">
        <v>123</v>
      </c>
      <c r="D242" s="9">
        <v>1</v>
      </c>
      <c r="E242" s="12">
        <f>단가대비표!O22</f>
        <v>811</v>
      </c>
      <c r="F242" s="13">
        <f>TRUNC(E242*D242,1)</f>
        <v>811</v>
      </c>
      <c r="G242" s="12">
        <f>단가대비표!P22</f>
        <v>0</v>
      </c>
      <c r="H242" s="13">
        <f>TRUNC(G242*D242,1)</f>
        <v>0</v>
      </c>
      <c r="I242" s="12">
        <f>단가대비표!V22</f>
        <v>0</v>
      </c>
      <c r="J242" s="13">
        <f>TRUNC(I242*D242,1)</f>
        <v>0</v>
      </c>
      <c r="K242" s="12">
        <f t="shared" ref="K242:L244" si="49">TRUNC(E242+G242+I242,1)</f>
        <v>811</v>
      </c>
      <c r="L242" s="13">
        <f t="shared" si="49"/>
        <v>811</v>
      </c>
      <c r="M242" s="8" t="s">
        <v>52</v>
      </c>
      <c r="N242" s="2" t="s">
        <v>308</v>
      </c>
      <c r="O242" s="2" t="s">
        <v>675</v>
      </c>
      <c r="P242" s="2" t="s">
        <v>64</v>
      </c>
      <c r="Q242" s="2" t="s">
        <v>64</v>
      </c>
      <c r="R242" s="2" t="s">
        <v>63</v>
      </c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2" t="s">
        <v>52</v>
      </c>
      <c r="AW242" s="2" t="s">
        <v>680</v>
      </c>
      <c r="AX242" s="2" t="s">
        <v>52</v>
      </c>
      <c r="AY242" s="2" t="s">
        <v>52</v>
      </c>
    </row>
    <row r="243" spans="1:51" ht="30" customHeight="1" x14ac:dyDescent="0.3">
      <c r="A243" s="8" t="s">
        <v>471</v>
      </c>
      <c r="B243" s="8" t="s">
        <v>424</v>
      </c>
      <c r="C243" s="8" t="s">
        <v>425</v>
      </c>
      <c r="D243" s="9">
        <v>0.24</v>
      </c>
      <c r="E243" s="12">
        <f>단가대비표!O77</f>
        <v>0</v>
      </c>
      <c r="F243" s="13">
        <f>TRUNC(E243*D243,1)</f>
        <v>0</v>
      </c>
      <c r="G243" s="12">
        <f>단가대비표!P77</f>
        <v>265406</v>
      </c>
      <c r="H243" s="13">
        <f>TRUNC(G243*D243,1)</f>
        <v>63697.4</v>
      </c>
      <c r="I243" s="12">
        <f>단가대비표!V77</f>
        <v>0</v>
      </c>
      <c r="J243" s="13">
        <f>TRUNC(I243*D243,1)</f>
        <v>0</v>
      </c>
      <c r="K243" s="12">
        <f t="shared" si="49"/>
        <v>265406</v>
      </c>
      <c r="L243" s="13">
        <f t="shared" si="49"/>
        <v>63697.4</v>
      </c>
      <c r="M243" s="8" t="s">
        <v>52</v>
      </c>
      <c r="N243" s="2" t="s">
        <v>308</v>
      </c>
      <c r="O243" s="2" t="s">
        <v>472</v>
      </c>
      <c r="P243" s="2" t="s">
        <v>64</v>
      </c>
      <c r="Q243" s="2" t="s">
        <v>64</v>
      </c>
      <c r="R243" s="2" t="s">
        <v>63</v>
      </c>
      <c r="S243" s="3"/>
      <c r="T243" s="3"/>
      <c r="U243" s="3"/>
      <c r="V243" s="3">
        <v>1</v>
      </c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2" t="s">
        <v>52</v>
      </c>
      <c r="AW243" s="2" t="s">
        <v>681</v>
      </c>
      <c r="AX243" s="2" t="s">
        <v>52</v>
      </c>
      <c r="AY243" s="2" t="s">
        <v>52</v>
      </c>
    </row>
    <row r="244" spans="1:51" ht="30" customHeight="1" x14ac:dyDescent="0.3">
      <c r="A244" s="8" t="s">
        <v>428</v>
      </c>
      <c r="B244" s="8" t="s">
        <v>429</v>
      </c>
      <c r="C244" s="8" t="s">
        <v>430</v>
      </c>
      <c r="D244" s="9">
        <v>1</v>
      </c>
      <c r="E244" s="12">
        <f>TRUNC(SUMIF(V242:V244, RIGHTB(O244, 1), H242:H244)*U244, 2)</f>
        <v>1910.92</v>
      </c>
      <c r="F244" s="13">
        <f>TRUNC(E244*D244,1)</f>
        <v>1910.9</v>
      </c>
      <c r="G244" s="12">
        <v>0</v>
      </c>
      <c r="H244" s="13">
        <f>TRUNC(G244*D244,1)</f>
        <v>0</v>
      </c>
      <c r="I244" s="12">
        <v>0</v>
      </c>
      <c r="J244" s="13">
        <f>TRUNC(I244*D244,1)</f>
        <v>0</v>
      </c>
      <c r="K244" s="12">
        <f t="shared" si="49"/>
        <v>1910.9</v>
      </c>
      <c r="L244" s="13">
        <f t="shared" si="49"/>
        <v>1910.9</v>
      </c>
      <c r="M244" s="8" t="s">
        <v>52</v>
      </c>
      <c r="N244" s="2" t="s">
        <v>308</v>
      </c>
      <c r="O244" s="2" t="s">
        <v>431</v>
      </c>
      <c r="P244" s="2" t="s">
        <v>64</v>
      </c>
      <c r="Q244" s="2" t="s">
        <v>64</v>
      </c>
      <c r="R244" s="2" t="s">
        <v>64</v>
      </c>
      <c r="S244" s="3">
        <v>1</v>
      </c>
      <c r="T244" s="3">
        <v>0</v>
      </c>
      <c r="U244" s="3">
        <v>0.03</v>
      </c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2" t="s">
        <v>52</v>
      </c>
      <c r="AW244" s="2" t="s">
        <v>682</v>
      </c>
      <c r="AX244" s="2" t="s">
        <v>52</v>
      </c>
      <c r="AY244" s="2" t="s">
        <v>52</v>
      </c>
    </row>
    <row r="245" spans="1:51" ht="30" customHeight="1" x14ac:dyDescent="0.3">
      <c r="A245" s="8" t="s">
        <v>433</v>
      </c>
      <c r="B245" s="8" t="s">
        <v>52</v>
      </c>
      <c r="C245" s="8" t="s">
        <v>52</v>
      </c>
      <c r="D245" s="9"/>
      <c r="E245" s="12"/>
      <c r="F245" s="13">
        <f>TRUNC(SUMIF(N242:N244, N241, F242:F244),0)</f>
        <v>2721</v>
      </c>
      <c r="G245" s="12"/>
      <c r="H245" s="13">
        <f>TRUNC(SUMIF(N242:N244, N241, H242:H244),0)</f>
        <v>63697</v>
      </c>
      <c r="I245" s="12"/>
      <c r="J245" s="13">
        <f>TRUNC(SUMIF(N242:N244, N241, J242:J244),0)</f>
        <v>0</v>
      </c>
      <c r="K245" s="12"/>
      <c r="L245" s="13">
        <f>F245+H245+J245</f>
        <v>66418</v>
      </c>
      <c r="M245" s="8" t="s">
        <v>52</v>
      </c>
      <c r="N245" s="2" t="s">
        <v>231</v>
      </c>
      <c r="O245" s="2" t="s">
        <v>231</v>
      </c>
      <c r="P245" s="2" t="s">
        <v>52</v>
      </c>
      <c r="Q245" s="2" t="s">
        <v>52</v>
      </c>
      <c r="R245" s="2" t="s">
        <v>52</v>
      </c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2" t="s">
        <v>52</v>
      </c>
      <c r="AW245" s="2" t="s">
        <v>52</v>
      </c>
      <c r="AX245" s="2" t="s">
        <v>52</v>
      </c>
      <c r="AY245" s="2" t="s">
        <v>52</v>
      </c>
    </row>
    <row r="246" spans="1:51" ht="30" customHeight="1" x14ac:dyDescent="0.3">
      <c r="A246" s="9"/>
      <c r="B246" s="9"/>
      <c r="C246" s="9"/>
      <c r="D246" s="9"/>
      <c r="E246" s="12"/>
      <c r="F246" s="13"/>
      <c r="G246" s="12"/>
      <c r="H246" s="13"/>
      <c r="I246" s="12"/>
      <c r="J246" s="13"/>
      <c r="K246" s="12"/>
      <c r="L246" s="13"/>
      <c r="M246" s="9"/>
    </row>
    <row r="247" spans="1:51" ht="30" customHeight="1" x14ac:dyDescent="0.3">
      <c r="A247" s="154" t="s">
        <v>683</v>
      </c>
      <c r="B247" s="154"/>
      <c r="C247" s="154"/>
      <c r="D247" s="154"/>
      <c r="E247" s="155"/>
      <c r="F247" s="156"/>
      <c r="G247" s="155"/>
      <c r="H247" s="156"/>
      <c r="I247" s="155"/>
      <c r="J247" s="156"/>
      <c r="K247" s="155"/>
      <c r="L247" s="156"/>
      <c r="M247" s="154"/>
      <c r="N247" s="1" t="s">
        <v>192</v>
      </c>
    </row>
    <row r="248" spans="1:51" ht="30" customHeight="1" x14ac:dyDescent="0.3">
      <c r="A248" s="8" t="s">
        <v>409</v>
      </c>
      <c r="B248" s="8" t="s">
        <v>410</v>
      </c>
      <c r="C248" s="8" t="s">
        <v>411</v>
      </c>
      <c r="D248" s="9">
        <v>2.2000000000000001E-3</v>
      </c>
      <c r="E248" s="12">
        <f>일위대가목록!E4</f>
        <v>113439</v>
      </c>
      <c r="F248" s="13">
        <f>TRUNC(E248*D248,1)</f>
        <v>249.5</v>
      </c>
      <c r="G248" s="12">
        <f>일위대가목록!F4</f>
        <v>103664</v>
      </c>
      <c r="H248" s="13">
        <f>TRUNC(G248*D248,1)</f>
        <v>228</v>
      </c>
      <c r="I248" s="12">
        <f>일위대가목록!G4</f>
        <v>0</v>
      </c>
      <c r="J248" s="13">
        <f>TRUNC(I248*D248,1)</f>
        <v>0</v>
      </c>
      <c r="K248" s="12">
        <f t="shared" ref="K248:L252" si="50">TRUNC(E248+G248+I248,1)</f>
        <v>217103</v>
      </c>
      <c r="L248" s="13">
        <f t="shared" si="50"/>
        <v>477.5</v>
      </c>
      <c r="M248" s="8" t="s">
        <v>412</v>
      </c>
      <c r="N248" s="2" t="s">
        <v>192</v>
      </c>
      <c r="O248" s="2" t="s">
        <v>408</v>
      </c>
      <c r="P248" s="2" t="s">
        <v>63</v>
      </c>
      <c r="Q248" s="2" t="s">
        <v>64</v>
      </c>
      <c r="R248" s="2" t="s">
        <v>64</v>
      </c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2" t="s">
        <v>52</v>
      </c>
      <c r="AW248" s="2" t="s">
        <v>684</v>
      </c>
      <c r="AX248" s="2" t="s">
        <v>52</v>
      </c>
      <c r="AY248" s="2" t="s">
        <v>52</v>
      </c>
    </row>
    <row r="249" spans="1:51" ht="30" customHeight="1" x14ac:dyDescent="0.3">
      <c r="A249" s="8" t="s">
        <v>436</v>
      </c>
      <c r="B249" s="8" t="s">
        <v>437</v>
      </c>
      <c r="C249" s="8" t="s">
        <v>438</v>
      </c>
      <c r="D249" s="9">
        <v>5.1999999999999998E-2</v>
      </c>
      <c r="E249" s="12">
        <f>일위대가목록!E5</f>
        <v>386</v>
      </c>
      <c r="F249" s="13">
        <f>TRUNC(E249*D249,1)</f>
        <v>20</v>
      </c>
      <c r="G249" s="12">
        <f>일위대가목록!F5</f>
        <v>12892</v>
      </c>
      <c r="H249" s="13">
        <f>TRUNC(G249*D249,1)</f>
        <v>670.3</v>
      </c>
      <c r="I249" s="12">
        <f>일위대가목록!G5</f>
        <v>0</v>
      </c>
      <c r="J249" s="13">
        <f>TRUNC(I249*D249,1)</f>
        <v>0</v>
      </c>
      <c r="K249" s="12">
        <f t="shared" si="50"/>
        <v>13278</v>
      </c>
      <c r="L249" s="13">
        <f t="shared" si="50"/>
        <v>690.3</v>
      </c>
      <c r="M249" s="8" t="s">
        <v>439</v>
      </c>
      <c r="N249" s="2" t="s">
        <v>192</v>
      </c>
      <c r="O249" s="2" t="s">
        <v>435</v>
      </c>
      <c r="P249" s="2" t="s">
        <v>63</v>
      </c>
      <c r="Q249" s="2" t="s">
        <v>64</v>
      </c>
      <c r="R249" s="2" t="s">
        <v>64</v>
      </c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2" t="s">
        <v>52</v>
      </c>
      <c r="AW249" s="2" t="s">
        <v>685</v>
      </c>
      <c r="AX249" s="2" t="s">
        <v>52</v>
      </c>
      <c r="AY249" s="2" t="s">
        <v>52</v>
      </c>
    </row>
    <row r="250" spans="1:51" ht="30" customHeight="1" x14ac:dyDescent="0.3">
      <c r="A250" s="8" t="s">
        <v>686</v>
      </c>
      <c r="B250" s="8" t="s">
        <v>687</v>
      </c>
      <c r="C250" s="8" t="s">
        <v>60</v>
      </c>
      <c r="D250" s="9">
        <v>1</v>
      </c>
      <c r="E250" s="12">
        <f>단가대비표!O35</f>
        <v>0</v>
      </c>
      <c r="F250" s="13">
        <f>TRUNC(E250*D250,1)</f>
        <v>0</v>
      </c>
      <c r="G250" s="12">
        <f>단가대비표!P35</f>
        <v>0</v>
      </c>
      <c r="H250" s="13">
        <f>TRUNC(G250*D250,1)</f>
        <v>0</v>
      </c>
      <c r="I250" s="12">
        <f>단가대비표!V35</f>
        <v>0</v>
      </c>
      <c r="J250" s="13">
        <f>TRUNC(I250*D250,1)</f>
        <v>0</v>
      </c>
      <c r="K250" s="12">
        <f t="shared" si="50"/>
        <v>0</v>
      </c>
      <c r="L250" s="13">
        <f t="shared" si="50"/>
        <v>0</v>
      </c>
      <c r="M250" s="8" t="s">
        <v>52</v>
      </c>
      <c r="N250" s="2" t="s">
        <v>192</v>
      </c>
      <c r="O250" s="2" t="s">
        <v>688</v>
      </c>
      <c r="P250" s="2" t="s">
        <v>64</v>
      </c>
      <c r="Q250" s="2" t="s">
        <v>64</v>
      </c>
      <c r="R250" s="2" t="s">
        <v>63</v>
      </c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2" t="s">
        <v>52</v>
      </c>
      <c r="AW250" s="2" t="s">
        <v>689</v>
      </c>
      <c r="AX250" s="2" t="s">
        <v>52</v>
      </c>
      <c r="AY250" s="2" t="s">
        <v>52</v>
      </c>
    </row>
    <row r="251" spans="1:51" ht="30" customHeight="1" x14ac:dyDescent="0.3">
      <c r="A251" s="8" t="s">
        <v>423</v>
      </c>
      <c r="B251" s="8" t="s">
        <v>424</v>
      </c>
      <c r="C251" s="8" t="s">
        <v>425</v>
      </c>
      <c r="D251" s="9">
        <v>0.08</v>
      </c>
      <c r="E251" s="12">
        <f>단가대비표!O74</f>
        <v>0</v>
      </c>
      <c r="F251" s="13">
        <f>TRUNC(E251*D251,1)</f>
        <v>0</v>
      </c>
      <c r="G251" s="12">
        <f>단가대비표!P74</f>
        <v>157068</v>
      </c>
      <c r="H251" s="13">
        <f>TRUNC(G251*D251,1)</f>
        <v>12565.4</v>
      </c>
      <c r="I251" s="12">
        <f>단가대비표!V74</f>
        <v>0</v>
      </c>
      <c r="J251" s="13">
        <f>TRUNC(I251*D251,1)</f>
        <v>0</v>
      </c>
      <c r="K251" s="12">
        <f t="shared" si="50"/>
        <v>157068</v>
      </c>
      <c r="L251" s="13">
        <f t="shared" si="50"/>
        <v>12565.4</v>
      </c>
      <c r="M251" s="8" t="s">
        <v>52</v>
      </c>
      <c r="N251" s="2" t="s">
        <v>192</v>
      </c>
      <c r="O251" s="2" t="s">
        <v>426</v>
      </c>
      <c r="P251" s="2" t="s">
        <v>64</v>
      </c>
      <c r="Q251" s="2" t="s">
        <v>64</v>
      </c>
      <c r="R251" s="2" t="s">
        <v>63</v>
      </c>
      <c r="S251" s="3"/>
      <c r="T251" s="3"/>
      <c r="U251" s="3"/>
      <c r="V251" s="3">
        <v>1</v>
      </c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2" t="s">
        <v>52</v>
      </c>
      <c r="AW251" s="2" t="s">
        <v>690</v>
      </c>
      <c r="AX251" s="2" t="s">
        <v>52</v>
      </c>
      <c r="AY251" s="2" t="s">
        <v>52</v>
      </c>
    </row>
    <row r="252" spans="1:51" ht="30" customHeight="1" x14ac:dyDescent="0.3">
      <c r="A252" s="8" t="s">
        <v>428</v>
      </c>
      <c r="B252" s="8" t="s">
        <v>429</v>
      </c>
      <c r="C252" s="8" t="s">
        <v>430</v>
      </c>
      <c r="D252" s="9">
        <v>1</v>
      </c>
      <c r="E252" s="12">
        <f>TRUNC(SUMIF(V248:V252, RIGHTB(O252, 1), H248:H252)*U252, 2)</f>
        <v>376.96</v>
      </c>
      <c r="F252" s="13">
        <f>TRUNC(E252*D252,1)</f>
        <v>376.9</v>
      </c>
      <c r="G252" s="12">
        <v>0</v>
      </c>
      <c r="H252" s="13">
        <f>TRUNC(G252*D252,1)</f>
        <v>0</v>
      </c>
      <c r="I252" s="12">
        <v>0</v>
      </c>
      <c r="J252" s="13">
        <f>TRUNC(I252*D252,1)</f>
        <v>0</v>
      </c>
      <c r="K252" s="12">
        <f t="shared" si="50"/>
        <v>376.9</v>
      </c>
      <c r="L252" s="13">
        <f t="shared" si="50"/>
        <v>376.9</v>
      </c>
      <c r="M252" s="8" t="s">
        <v>52</v>
      </c>
      <c r="N252" s="2" t="s">
        <v>192</v>
      </c>
      <c r="O252" s="2" t="s">
        <v>431</v>
      </c>
      <c r="P252" s="2" t="s">
        <v>64</v>
      </c>
      <c r="Q252" s="2" t="s">
        <v>64</v>
      </c>
      <c r="R252" s="2" t="s">
        <v>64</v>
      </c>
      <c r="S252" s="3">
        <v>1</v>
      </c>
      <c r="T252" s="3">
        <v>0</v>
      </c>
      <c r="U252" s="3">
        <v>0.03</v>
      </c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2" t="s">
        <v>52</v>
      </c>
      <c r="AW252" s="2" t="s">
        <v>691</v>
      </c>
      <c r="AX252" s="2" t="s">
        <v>52</v>
      </c>
      <c r="AY252" s="2" t="s">
        <v>52</v>
      </c>
    </row>
    <row r="253" spans="1:51" ht="30" customHeight="1" x14ac:dyDescent="0.3">
      <c r="A253" s="8" t="s">
        <v>433</v>
      </c>
      <c r="B253" s="8" t="s">
        <v>52</v>
      </c>
      <c r="C253" s="8" t="s">
        <v>52</v>
      </c>
      <c r="D253" s="9"/>
      <c r="E253" s="12"/>
      <c r="F253" s="13">
        <f>TRUNC(SUMIF(N248:N252, N247, F248:F252),0)</f>
        <v>646</v>
      </c>
      <c r="G253" s="12"/>
      <c r="H253" s="13">
        <f>TRUNC(SUMIF(N248:N252, N247, H248:H252),0)</f>
        <v>13463</v>
      </c>
      <c r="I253" s="12"/>
      <c r="J253" s="13">
        <f>TRUNC(SUMIF(N248:N252, N247, J248:J252),0)</f>
        <v>0</v>
      </c>
      <c r="K253" s="12"/>
      <c r="L253" s="13">
        <f>F253+H253+J253</f>
        <v>14109</v>
      </c>
      <c r="M253" s="8" t="s">
        <v>52</v>
      </c>
      <c r="N253" s="2" t="s">
        <v>231</v>
      </c>
      <c r="O253" s="2" t="s">
        <v>231</v>
      </c>
      <c r="P253" s="2" t="s">
        <v>52</v>
      </c>
      <c r="Q253" s="2" t="s">
        <v>52</v>
      </c>
      <c r="R253" s="2" t="s">
        <v>52</v>
      </c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2" t="s">
        <v>52</v>
      </c>
      <c r="AW253" s="2" t="s">
        <v>52</v>
      </c>
      <c r="AX253" s="2" t="s">
        <v>52</v>
      </c>
      <c r="AY253" s="2" t="s">
        <v>52</v>
      </c>
    </row>
    <row r="254" spans="1:51" ht="30" customHeight="1" x14ac:dyDescent="0.3">
      <c r="A254" s="9"/>
      <c r="B254" s="9"/>
      <c r="C254" s="9"/>
      <c r="D254" s="9"/>
      <c r="E254" s="12"/>
      <c r="F254" s="13"/>
      <c r="G254" s="12"/>
      <c r="H254" s="13"/>
      <c r="I254" s="12"/>
      <c r="J254" s="13"/>
      <c r="K254" s="12"/>
      <c r="L254" s="13"/>
      <c r="M254" s="9"/>
    </row>
    <row r="255" spans="1:51" ht="30" customHeight="1" x14ac:dyDescent="0.3">
      <c r="A255" s="154" t="s">
        <v>692</v>
      </c>
      <c r="B255" s="154"/>
      <c r="C255" s="154"/>
      <c r="D255" s="154"/>
      <c r="E255" s="155"/>
      <c r="F255" s="156"/>
      <c r="G255" s="155"/>
      <c r="H255" s="156"/>
      <c r="I255" s="155"/>
      <c r="J255" s="156"/>
      <c r="K255" s="155"/>
      <c r="L255" s="156"/>
      <c r="M255" s="154"/>
      <c r="N255" s="1" t="s">
        <v>140</v>
      </c>
    </row>
    <row r="256" spans="1:51" ht="30" customHeight="1" x14ac:dyDescent="0.3">
      <c r="A256" s="8" t="s">
        <v>136</v>
      </c>
      <c r="B256" s="8" t="s">
        <v>136</v>
      </c>
      <c r="C256" s="8" t="s">
        <v>123</v>
      </c>
      <c r="D256" s="9">
        <v>1</v>
      </c>
      <c r="E256" s="12">
        <f>단가대비표!O61</f>
        <v>2406</v>
      </c>
      <c r="F256" s="13">
        <f t="shared" ref="F256:F262" si="51">TRUNC(E256*D256,1)</f>
        <v>2406</v>
      </c>
      <c r="G256" s="12">
        <f>단가대비표!P61</f>
        <v>0</v>
      </c>
      <c r="H256" s="13">
        <f t="shared" ref="H256:H262" si="52">TRUNC(G256*D256,1)</f>
        <v>0</v>
      </c>
      <c r="I256" s="12">
        <f>단가대비표!V61</f>
        <v>0</v>
      </c>
      <c r="J256" s="13">
        <f t="shared" ref="J256:J262" si="53">TRUNC(I256*D256,1)</f>
        <v>0</v>
      </c>
      <c r="K256" s="12">
        <f t="shared" ref="K256:L262" si="54">TRUNC(E256+G256+I256,1)</f>
        <v>2406</v>
      </c>
      <c r="L256" s="13">
        <f t="shared" si="54"/>
        <v>2406</v>
      </c>
      <c r="M256" s="8" t="s">
        <v>52</v>
      </c>
      <c r="N256" s="2" t="s">
        <v>140</v>
      </c>
      <c r="O256" s="2" t="s">
        <v>694</v>
      </c>
      <c r="P256" s="2" t="s">
        <v>64</v>
      </c>
      <c r="Q256" s="2" t="s">
        <v>64</v>
      </c>
      <c r="R256" s="2" t="s">
        <v>63</v>
      </c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2" t="s">
        <v>52</v>
      </c>
      <c r="AW256" s="2" t="s">
        <v>695</v>
      </c>
      <c r="AX256" s="2" t="s">
        <v>52</v>
      </c>
      <c r="AY256" s="2" t="s">
        <v>52</v>
      </c>
    </row>
    <row r="257" spans="1:51" ht="30" customHeight="1" x14ac:dyDescent="0.3">
      <c r="A257" s="8" t="s">
        <v>696</v>
      </c>
      <c r="B257" s="8" t="s">
        <v>697</v>
      </c>
      <c r="C257" s="8" t="s">
        <v>123</v>
      </c>
      <c r="D257" s="9">
        <v>1</v>
      </c>
      <c r="E257" s="12">
        <f>단가대비표!O62</f>
        <v>1534</v>
      </c>
      <c r="F257" s="13">
        <f t="shared" si="51"/>
        <v>1534</v>
      </c>
      <c r="G257" s="12">
        <f>단가대비표!P62</f>
        <v>0</v>
      </c>
      <c r="H257" s="13">
        <f t="shared" si="52"/>
        <v>0</v>
      </c>
      <c r="I257" s="12">
        <f>단가대비표!V62</f>
        <v>0</v>
      </c>
      <c r="J257" s="13">
        <f t="shared" si="53"/>
        <v>0</v>
      </c>
      <c r="K257" s="12">
        <f t="shared" si="54"/>
        <v>1534</v>
      </c>
      <c r="L257" s="13">
        <f t="shared" si="54"/>
        <v>1534</v>
      </c>
      <c r="M257" s="8" t="s">
        <v>52</v>
      </c>
      <c r="N257" s="2" t="s">
        <v>140</v>
      </c>
      <c r="O257" s="2" t="s">
        <v>698</v>
      </c>
      <c r="P257" s="2" t="s">
        <v>64</v>
      </c>
      <c r="Q257" s="2" t="s">
        <v>64</v>
      </c>
      <c r="R257" s="2" t="s">
        <v>63</v>
      </c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2" t="s">
        <v>52</v>
      </c>
      <c r="AW257" s="2" t="s">
        <v>699</v>
      </c>
      <c r="AX257" s="2" t="s">
        <v>52</v>
      </c>
      <c r="AY257" s="2" t="s">
        <v>52</v>
      </c>
    </row>
    <row r="258" spans="1:51" ht="30" customHeight="1" x14ac:dyDescent="0.3">
      <c r="A258" s="8" t="s">
        <v>700</v>
      </c>
      <c r="B258" s="8" t="s">
        <v>697</v>
      </c>
      <c r="C258" s="8" t="s">
        <v>123</v>
      </c>
      <c r="D258" s="9">
        <v>1</v>
      </c>
      <c r="E258" s="12">
        <f>단가대비표!O63</f>
        <v>1365</v>
      </c>
      <c r="F258" s="13">
        <f t="shared" si="51"/>
        <v>1365</v>
      </c>
      <c r="G258" s="12">
        <f>단가대비표!P63</f>
        <v>0</v>
      </c>
      <c r="H258" s="13">
        <f t="shared" si="52"/>
        <v>0</v>
      </c>
      <c r="I258" s="12">
        <f>단가대비표!V63</f>
        <v>0</v>
      </c>
      <c r="J258" s="13">
        <f t="shared" si="53"/>
        <v>0</v>
      </c>
      <c r="K258" s="12">
        <f t="shared" si="54"/>
        <v>1365</v>
      </c>
      <c r="L258" s="13">
        <f t="shared" si="54"/>
        <v>1365</v>
      </c>
      <c r="M258" s="8" t="s">
        <v>52</v>
      </c>
      <c r="N258" s="2" t="s">
        <v>140</v>
      </c>
      <c r="O258" s="2" t="s">
        <v>701</v>
      </c>
      <c r="P258" s="2" t="s">
        <v>64</v>
      </c>
      <c r="Q258" s="2" t="s">
        <v>64</v>
      </c>
      <c r="R258" s="2" t="s">
        <v>63</v>
      </c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2" t="s">
        <v>52</v>
      </c>
      <c r="AW258" s="2" t="s">
        <v>702</v>
      </c>
      <c r="AX258" s="2" t="s">
        <v>52</v>
      </c>
      <c r="AY258" s="2" t="s">
        <v>52</v>
      </c>
    </row>
    <row r="259" spans="1:51" ht="30" customHeight="1" x14ac:dyDescent="0.3">
      <c r="A259" s="8" t="s">
        <v>703</v>
      </c>
      <c r="B259" s="8" t="s">
        <v>704</v>
      </c>
      <c r="C259" s="8" t="s">
        <v>123</v>
      </c>
      <c r="D259" s="9">
        <v>1</v>
      </c>
      <c r="E259" s="12">
        <f>단가대비표!O72</f>
        <v>3000</v>
      </c>
      <c r="F259" s="13">
        <f t="shared" si="51"/>
        <v>3000</v>
      </c>
      <c r="G259" s="12">
        <f>단가대비표!P72</f>
        <v>0</v>
      </c>
      <c r="H259" s="13">
        <f t="shared" si="52"/>
        <v>0</v>
      </c>
      <c r="I259" s="12">
        <f>단가대비표!V72</f>
        <v>0</v>
      </c>
      <c r="J259" s="13">
        <f t="shared" si="53"/>
        <v>0</v>
      </c>
      <c r="K259" s="12">
        <f t="shared" si="54"/>
        <v>3000</v>
      </c>
      <c r="L259" s="13">
        <f t="shared" si="54"/>
        <v>3000</v>
      </c>
      <c r="M259" s="8" t="s">
        <v>52</v>
      </c>
      <c r="N259" s="2" t="s">
        <v>140</v>
      </c>
      <c r="O259" s="2" t="s">
        <v>705</v>
      </c>
      <c r="P259" s="2" t="s">
        <v>64</v>
      </c>
      <c r="Q259" s="2" t="s">
        <v>64</v>
      </c>
      <c r="R259" s="2" t="s">
        <v>63</v>
      </c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2" t="s">
        <v>52</v>
      </c>
      <c r="AW259" s="2" t="s">
        <v>706</v>
      </c>
      <c r="AX259" s="2" t="s">
        <v>52</v>
      </c>
      <c r="AY259" s="2" t="s">
        <v>52</v>
      </c>
    </row>
    <row r="260" spans="1:51" ht="30" customHeight="1" x14ac:dyDescent="0.3">
      <c r="A260" s="8" t="s">
        <v>707</v>
      </c>
      <c r="B260" s="8" t="s">
        <v>708</v>
      </c>
      <c r="C260" s="8" t="s">
        <v>123</v>
      </c>
      <c r="D260" s="9">
        <v>1</v>
      </c>
      <c r="E260" s="12">
        <f>단가대비표!O28</f>
        <v>1900</v>
      </c>
      <c r="F260" s="13">
        <f t="shared" si="51"/>
        <v>1900</v>
      </c>
      <c r="G260" s="12">
        <f>단가대비표!P28</f>
        <v>0</v>
      </c>
      <c r="H260" s="13">
        <f t="shared" si="52"/>
        <v>0</v>
      </c>
      <c r="I260" s="12">
        <f>단가대비표!V28</f>
        <v>0</v>
      </c>
      <c r="J260" s="13">
        <f t="shared" si="53"/>
        <v>0</v>
      </c>
      <c r="K260" s="12">
        <f t="shared" si="54"/>
        <v>1900</v>
      </c>
      <c r="L260" s="13">
        <f t="shared" si="54"/>
        <v>1900</v>
      </c>
      <c r="M260" s="8" t="s">
        <v>52</v>
      </c>
      <c r="N260" s="2" t="s">
        <v>140</v>
      </c>
      <c r="O260" s="2" t="s">
        <v>709</v>
      </c>
      <c r="P260" s="2" t="s">
        <v>64</v>
      </c>
      <c r="Q260" s="2" t="s">
        <v>64</v>
      </c>
      <c r="R260" s="2" t="s">
        <v>63</v>
      </c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2" t="s">
        <v>52</v>
      </c>
      <c r="AW260" s="2" t="s">
        <v>710</v>
      </c>
      <c r="AX260" s="2" t="s">
        <v>52</v>
      </c>
      <c r="AY260" s="2" t="s">
        <v>52</v>
      </c>
    </row>
    <row r="261" spans="1:51" ht="30" customHeight="1" x14ac:dyDescent="0.3">
      <c r="A261" s="8" t="s">
        <v>471</v>
      </c>
      <c r="B261" s="8" t="s">
        <v>424</v>
      </c>
      <c r="C261" s="8" t="s">
        <v>425</v>
      </c>
      <c r="D261" s="9">
        <v>0.85</v>
      </c>
      <c r="E261" s="12">
        <f>단가대비표!O77</f>
        <v>0</v>
      </c>
      <c r="F261" s="13">
        <f t="shared" si="51"/>
        <v>0</v>
      </c>
      <c r="G261" s="12">
        <f>단가대비표!P77</f>
        <v>265406</v>
      </c>
      <c r="H261" s="13">
        <f t="shared" si="52"/>
        <v>225595.1</v>
      </c>
      <c r="I261" s="12">
        <f>단가대비표!V77</f>
        <v>0</v>
      </c>
      <c r="J261" s="13">
        <f t="shared" si="53"/>
        <v>0</v>
      </c>
      <c r="K261" s="12">
        <f t="shared" si="54"/>
        <v>265406</v>
      </c>
      <c r="L261" s="13">
        <f t="shared" si="54"/>
        <v>225595.1</v>
      </c>
      <c r="M261" s="8" t="s">
        <v>52</v>
      </c>
      <c r="N261" s="2" t="s">
        <v>140</v>
      </c>
      <c r="O261" s="2" t="s">
        <v>472</v>
      </c>
      <c r="P261" s="2" t="s">
        <v>64</v>
      </c>
      <c r="Q261" s="2" t="s">
        <v>64</v>
      </c>
      <c r="R261" s="2" t="s">
        <v>63</v>
      </c>
      <c r="S261" s="3"/>
      <c r="T261" s="3"/>
      <c r="U261" s="3"/>
      <c r="V261" s="3">
        <v>1</v>
      </c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2" t="s">
        <v>52</v>
      </c>
      <c r="AW261" s="2" t="s">
        <v>711</v>
      </c>
      <c r="AX261" s="2" t="s">
        <v>52</v>
      </c>
      <c r="AY261" s="2" t="s">
        <v>52</v>
      </c>
    </row>
    <row r="262" spans="1:51" ht="30" customHeight="1" x14ac:dyDescent="0.3">
      <c r="A262" s="8" t="s">
        <v>428</v>
      </c>
      <c r="B262" s="8" t="s">
        <v>429</v>
      </c>
      <c r="C262" s="8" t="s">
        <v>430</v>
      </c>
      <c r="D262" s="9">
        <v>1</v>
      </c>
      <c r="E262" s="12">
        <f>TRUNC(SUMIF(V256:V262, RIGHTB(O262, 1), H256:H262)*U262, 2)</f>
        <v>6767.85</v>
      </c>
      <c r="F262" s="13">
        <f t="shared" si="51"/>
        <v>6767.8</v>
      </c>
      <c r="G262" s="12">
        <v>0</v>
      </c>
      <c r="H262" s="13">
        <f t="shared" si="52"/>
        <v>0</v>
      </c>
      <c r="I262" s="12">
        <v>0</v>
      </c>
      <c r="J262" s="13">
        <f t="shared" si="53"/>
        <v>0</v>
      </c>
      <c r="K262" s="12">
        <f t="shared" si="54"/>
        <v>6767.8</v>
      </c>
      <c r="L262" s="13">
        <f t="shared" si="54"/>
        <v>6767.8</v>
      </c>
      <c r="M262" s="8" t="s">
        <v>52</v>
      </c>
      <c r="N262" s="2" t="s">
        <v>140</v>
      </c>
      <c r="O262" s="2" t="s">
        <v>431</v>
      </c>
      <c r="P262" s="2" t="s">
        <v>64</v>
      </c>
      <c r="Q262" s="2" t="s">
        <v>64</v>
      </c>
      <c r="R262" s="2" t="s">
        <v>64</v>
      </c>
      <c r="S262" s="3">
        <v>1</v>
      </c>
      <c r="T262" s="3">
        <v>0</v>
      </c>
      <c r="U262" s="3">
        <v>0.03</v>
      </c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2" t="s">
        <v>52</v>
      </c>
      <c r="AW262" s="2" t="s">
        <v>712</v>
      </c>
      <c r="AX262" s="2" t="s">
        <v>52</v>
      </c>
      <c r="AY262" s="2" t="s">
        <v>52</v>
      </c>
    </row>
    <row r="263" spans="1:51" ht="30" customHeight="1" x14ac:dyDescent="0.3">
      <c r="A263" s="8" t="s">
        <v>433</v>
      </c>
      <c r="B263" s="8" t="s">
        <v>52</v>
      </c>
      <c r="C263" s="8" t="s">
        <v>52</v>
      </c>
      <c r="D263" s="9"/>
      <c r="E263" s="12"/>
      <c r="F263" s="13">
        <f>TRUNC(SUMIF(N256:N262, N255, F256:F262),0)</f>
        <v>16972</v>
      </c>
      <c r="G263" s="12"/>
      <c r="H263" s="13">
        <f>TRUNC(SUMIF(N256:N262, N255, H256:H262),0)</f>
        <v>225595</v>
      </c>
      <c r="I263" s="12"/>
      <c r="J263" s="13">
        <f>TRUNC(SUMIF(N256:N262, N255, J256:J262),0)</f>
        <v>0</v>
      </c>
      <c r="K263" s="12"/>
      <c r="L263" s="13">
        <f>F263+H263+J263</f>
        <v>242567</v>
      </c>
      <c r="M263" s="8" t="s">
        <v>52</v>
      </c>
      <c r="N263" s="2" t="s">
        <v>231</v>
      </c>
      <c r="O263" s="2" t="s">
        <v>231</v>
      </c>
      <c r="P263" s="2" t="s">
        <v>52</v>
      </c>
      <c r="Q263" s="2" t="s">
        <v>52</v>
      </c>
      <c r="R263" s="2" t="s">
        <v>52</v>
      </c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2" t="s">
        <v>52</v>
      </c>
      <c r="AW263" s="2" t="s">
        <v>52</v>
      </c>
      <c r="AX263" s="2" t="s">
        <v>52</v>
      </c>
      <c r="AY263" s="2" t="s">
        <v>52</v>
      </c>
    </row>
    <row r="264" spans="1:51" ht="30" customHeight="1" x14ac:dyDescent="0.3">
      <c r="A264" s="9"/>
      <c r="B264" s="9"/>
      <c r="C264" s="9"/>
      <c r="D264" s="9"/>
      <c r="E264" s="12"/>
      <c r="F264" s="13"/>
      <c r="G264" s="12"/>
      <c r="H264" s="13"/>
      <c r="I264" s="12"/>
      <c r="J264" s="13"/>
      <c r="K264" s="12"/>
      <c r="L264" s="13"/>
      <c r="M264" s="9"/>
    </row>
    <row r="265" spans="1:51" ht="30" customHeight="1" x14ac:dyDescent="0.3">
      <c r="A265" s="154" t="s">
        <v>713</v>
      </c>
      <c r="B265" s="154"/>
      <c r="C265" s="154"/>
      <c r="D265" s="154"/>
      <c r="E265" s="155"/>
      <c r="F265" s="156"/>
      <c r="G265" s="155"/>
      <c r="H265" s="156"/>
      <c r="I265" s="155"/>
      <c r="J265" s="156"/>
      <c r="K265" s="155"/>
      <c r="L265" s="156"/>
      <c r="M265" s="154"/>
      <c r="N265" s="1" t="s">
        <v>144</v>
      </c>
    </row>
    <row r="266" spans="1:51" ht="30" customHeight="1" x14ac:dyDescent="0.3">
      <c r="A266" s="8" t="s">
        <v>714</v>
      </c>
      <c r="B266" s="8" t="s">
        <v>715</v>
      </c>
      <c r="C266" s="8" t="s">
        <v>123</v>
      </c>
      <c r="D266" s="9">
        <v>1</v>
      </c>
      <c r="E266" s="12">
        <f>단가대비표!O64</f>
        <v>40115</v>
      </c>
      <c r="F266" s="13">
        <f t="shared" ref="F266:F271" si="55">TRUNC(E266*D266,1)</f>
        <v>40115</v>
      </c>
      <c r="G266" s="12">
        <f>단가대비표!P64</f>
        <v>0</v>
      </c>
      <c r="H266" s="13">
        <f t="shared" ref="H266:H271" si="56">TRUNC(G266*D266,1)</f>
        <v>0</v>
      </c>
      <c r="I266" s="12">
        <f>단가대비표!V64</f>
        <v>0</v>
      </c>
      <c r="J266" s="13">
        <f t="shared" ref="J266:J271" si="57">TRUNC(I266*D266,1)</f>
        <v>0</v>
      </c>
      <c r="K266" s="12">
        <f t="shared" ref="K266:L271" si="58">TRUNC(E266+G266+I266,1)</f>
        <v>40115</v>
      </c>
      <c r="L266" s="13">
        <f t="shared" si="58"/>
        <v>40115</v>
      </c>
      <c r="M266" s="8" t="s">
        <v>52</v>
      </c>
      <c r="N266" s="2" t="s">
        <v>144</v>
      </c>
      <c r="O266" s="2" t="s">
        <v>716</v>
      </c>
      <c r="P266" s="2" t="s">
        <v>64</v>
      </c>
      <c r="Q266" s="2" t="s">
        <v>64</v>
      </c>
      <c r="R266" s="2" t="s">
        <v>63</v>
      </c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2" t="s">
        <v>52</v>
      </c>
      <c r="AW266" s="2" t="s">
        <v>717</v>
      </c>
      <c r="AX266" s="2" t="s">
        <v>52</v>
      </c>
      <c r="AY266" s="2" t="s">
        <v>52</v>
      </c>
    </row>
    <row r="267" spans="1:51" ht="30" customHeight="1" x14ac:dyDescent="0.3">
      <c r="A267" s="8" t="s">
        <v>136</v>
      </c>
      <c r="B267" s="8" t="s">
        <v>136</v>
      </c>
      <c r="C267" s="8" t="s">
        <v>123</v>
      </c>
      <c r="D267" s="9">
        <v>1</v>
      </c>
      <c r="E267" s="12">
        <f>단가대비표!O61</f>
        <v>2406</v>
      </c>
      <c r="F267" s="13">
        <f t="shared" si="55"/>
        <v>2406</v>
      </c>
      <c r="G267" s="12">
        <f>단가대비표!P61</f>
        <v>0</v>
      </c>
      <c r="H267" s="13">
        <f t="shared" si="56"/>
        <v>0</v>
      </c>
      <c r="I267" s="12">
        <f>단가대비표!V61</f>
        <v>0</v>
      </c>
      <c r="J267" s="13">
        <f t="shared" si="57"/>
        <v>0</v>
      </c>
      <c r="K267" s="12">
        <f t="shared" si="58"/>
        <v>2406</v>
      </c>
      <c r="L267" s="13">
        <f t="shared" si="58"/>
        <v>2406</v>
      </c>
      <c r="M267" s="8" t="s">
        <v>52</v>
      </c>
      <c r="N267" s="2" t="s">
        <v>144</v>
      </c>
      <c r="O267" s="2" t="s">
        <v>694</v>
      </c>
      <c r="P267" s="2" t="s">
        <v>64</v>
      </c>
      <c r="Q267" s="2" t="s">
        <v>64</v>
      </c>
      <c r="R267" s="2" t="s">
        <v>63</v>
      </c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2" t="s">
        <v>52</v>
      </c>
      <c r="AW267" s="2" t="s">
        <v>718</v>
      </c>
      <c r="AX267" s="2" t="s">
        <v>52</v>
      </c>
      <c r="AY267" s="2" t="s">
        <v>52</v>
      </c>
    </row>
    <row r="268" spans="1:51" ht="30" customHeight="1" x14ac:dyDescent="0.3">
      <c r="A268" s="8" t="s">
        <v>696</v>
      </c>
      <c r="B268" s="8" t="s">
        <v>697</v>
      </c>
      <c r="C268" s="8" t="s">
        <v>123</v>
      </c>
      <c r="D268" s="9">
        <v>1</v>
      </c>
      <c r="E268" s="12">
        <f>단가대비표!O62</f>
        <v>1534</v>
      </c>
      <c r="F268" s="13">
        <f t="shared" si="55"/>
        <v>1534</v>
      </c>
      <c r="G268" s="12">
        <f>단가대비표!P62</f>
        <v>0</v>
      </c>
      <c r="H268" s="13">
        <f t="shared" si="56"/>
        <v>0</v>
      </c>
      <c r="I268" s="12">
        <f>단가대비표!V62</f>
        <v>0</v>
      </c>
      <c r="J268" s="13">
        <f t="shared" si="57"/>
        <v>0</v>
      </c>
      <c r="K268" s="12">
        <f t="shared" si="58"/>
        <v>1534</v>
      </c>
      <c r="L268" s="13">
        <f t="shared" si="58"/>
        <v>1534</v>
      </c>
      <c r="M268" s="8" t="s">
        <v>52</v>
      </c>
      <c r="N268" s="2" t="s">
        <v>144</v>
      </c>
      <c r="O268" s="2" t="s">
        <v>698</v>
      </c>
      <c r="P268" s="2" t="s">
        <v>64</v>
      </c>
      <c r="Q268" s="2" t="s">
        <v>64</v>
      </c>
      <c r="R268" s="2" t="s">
        <v>63</v>
      </c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2" t="s">
        <v>52</v>
      </c>
      <c r="AW268" s="2" t="s">
        <v>719</v>
      </c>
      <c r="AX268" s="2" t="s">
        <v>52</v>
      </c>
      <c r="AY268" s="2" t="s">
        <v>52</v>
      </c>
    </row>
    <row r="269" spans="1:51" ht="30" customHeight="1" x14ac:dyDescent="0.3">
      <c r="A269" s="8" t="s">
        <v>700</v>
      </c>
      <c r="B269" s="8" t="s">
        <v>697</v>
      </c>
      <c r="C269" s="8" t="s">
        <v>123</v>
      </c>
      <c r="D269" s="9">
        <v>1</v>
      </c>
      <c r="E269" s="12">
        <f>단가대비표!O63</f>
        <v>1365</v>
      </c>
      <c r="F269" s="13">
        <f t="shared" si="55"/>
        <v>1365</v>
      </c>
      <c r="G269" s="12">
        <f>단가대비표!P63</f>
        <v>0</v>
      </c>
      <c r="H269" s="13">
        <f t="shared" si="56"/>
        <v>0</v>
      </c>
      <c r="I269" s="12">
        <f>단가대비표!V63</f>
        <v>0</v>
      </c>
      <c r="J269" s="13">
        <f t="shared" si="57"/>
        <v>0</v>
      </c>
      <c r="K269" s="12">
        <f t="shared" si="58"/>
        <v>1365</v>
      </c>
      <c r="L269" s="13">
        <f t="shared" si="58"/>
        <v>1365</v>
      </c>
      <c r="M269" s="8" t="s">
        <v>52</v>
      </c>
      <c r="N269" s="2" t="s">
        <v>144</v>
      </c>
      <c r="O269" s="2" t="s">
        <v>701</v>
      </c>
      <c r="P269" s="2" t="s">
        <v>64</v>
      </c>
      <c r="Q269" s="2" t="s">
        <v>64</v>
      </c>
      <c r="R269" s="2" t="s">
        <v>63</v>
      </c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2" t="s">
        <v>52</v>
      </c>
      <c r="AW269" s="2" t="s">
        <v>720</v>
      </c>
      <c r="AX269" s="2" t="s">
        <v>52</v>
      </c>
      <c r="AY269" s="2" t="s">
        <v>52</v>
      </c>
    </row>
    <row r="270" spans="1:51" ht="30" customHeight="1" x14ac:dyDescent="0.3">
      <c r="A270" s="8" t="s">
        <v>471</v>
      </c>
      <c r="B270" s="8" t="s">
        <v>424</v>
      </c>
      <c r="C270" s="8" t="s">
        <v>425</v>
      </c>
      <c r="D270" s="9">
        <v>1.31</v>
      </c>
      <c r="E270" s="12">
        <f>단가대비표!O77</f>
        <v>0</v>
      </c>
      <c r="F270" s="13">
        <f t="shared" si="55"/>
        <v>0</v>
      </c>
      <c r="G270" s="12">
        <f>단가대비표!P77</f>
        <v>265406</v>
      </c>
      <c r="H270" s="13">
        <f t="shared" si="56"/>
        <v>347681.8</v>
      </c>
      <c r="I270" s="12">
        <f>단가대비표!V77</f>
        <v>0</v>
      </c>
      <c r="J270" s="13">
        <f t="shared" si="57"/>
        <v>0</v>
      </c>
      <c r="K270" s="12">
        <f t="shared" si="58"/>
        <v>265406</v>
      </c>
      <c r="L270" s="13">
        <f t="shared" si="58"/>
        <v>347681.8</v>
      </c>
      <c r="M270" s="8" t="s">
        <v>52</v>
      </c>
      <c r="N270" s="2" t="s">
        <v>144</v>
      </c>
      <c r="O270" s="2" t="s">
        <v>472</v>
      </c>
      <c r="P270" s="2" t="s">
        <v>64</v>
      </c>
      <c r="Q270" s="2" t="s">
        <v>64</v>
      </c>
      <c r="R270" s="2" t="s">
        <v>63</v>
      </c>
      <c r="S270" s="3"/>
      <c r="T270" s="3"/>
      <c r="U270" s="3"/>
      <c r="V270" s="3">
        <v>1</v>
      </c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2" t="s">
        <v>52</v>
      </c>
      <c r="AW270" s="2" t="s">
        <v>721</v>
      </c>
      <c r="AX270" s="2" t="s">
        <v>52</v>
      </c>
      <c r="AY270" s="2" t="s">
        <v>52</v>
      </c>
    </row>
    <row r="271" spans="1:51" ht="30" customHeight="1" x14ac:dyDescent="0.3">
      <c r="A271" s="8" t="s">
        <v>428</v>
      </c>
      <c r="B271" s="8" t="s">
        <v>429</v>
      </c>
      <c r="C271" s="8" t="s">
        <v>430</v>
      </c>
      <c r="D271" s="9">
        <v>1</v>
      </c>
      <c r="E271" s="12">
        <f>TRUNC(SUMIF(V266:V271, RIGHTB(O271, 1), H266:H271)*U271, 2)</f>
        <v>10430.450000000001</v>
      </c>
      <c r="F271" s="13">
        <f t="shared" si="55"/>
        <v>10430.4</v>
      </c>
      <c r="G271" s="12">
        <v>0</v>
      </c>
      <c r="H271" s="13">
        <f t="shared" si="56"/>
        <v>0</v>
      </c>
      <c r="I271" s="12">
        <v>0</v>
      </c>
      <c r="J271" s="13">
        <f t="shared" si="57"/>
        <v>0</v>
      </c>
      <c r="K271" s="12">
        <f t="shared" si="58"/>
        <v>10430.4</v>
      </c>
      <c r="L271" s="13">
        <f t="shared" si="58"/>
        <v>10430.4</v>
      </c>
      <c r="M271" s="8" t="s">
        <v>52</v>
      </c>
      <c r="N271" s="2" t="s">
        <v>144</v>
      </c>
      <c r="O271" s="2" t="s">
        <v>431</v>
      </c>
      <c r="P271" s="2" t="s">
        <v>64</v>
      </c>
      <c r="Q271" s="2" t="s">
        <v>64</v>
      </c>
      <c r="R271" s="2" t="s">
        <v>64</v>
      </c>
      <c r="S271" s="3">
        <v>1</v>
      </c>
      <c r="T271" s="3">
        <v>0</v>
      </c>
      <c r="U271" s="3">
        <v>0.03</v>
      </c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2" t="s">
        <v>52</v>
      </c>
      <c r="AW271" s="2" t="s">
        <v>722</v>
      </c>
      <c r="AX271" s="2" t="s">
        <v>52</v>
      </c>
      <c r="AY271" s="2" t="s">
        <v>52</v>
      </c>
    </row>
    <row r="272" spans="1:51" ht="30" customHeight="1" x14ac:dyDescent="0.3">
      <c r="A272" s="8" t="s">
        <v>433</v>
      </c>
      <c r="B272" s="8" t="s">
        <v>52</v>
      </c>
      <c r="C272" s="8" t="s">
        <v>52</v>
      </c>
      <c r="D272" s="9"/>
      <c r="E272" s="12"/>
      <c r="F272" s="13">
        <f>TRUNC(SUMIF(N266:N271, N265, F266:F271),0)</f>
        <v>55850</v>
      </c>
      <c r="G272" s="12"/>
      <c r="H272" s="13">
        <f>TRUNC(SUMIF(N266:N271, N265, H266:H271),0)</f>
        <v>347681</v>
      </c>
      <c r="I272" s="12"/>
      <c r="J272" s="13">
        <f>TRUNC(SUMIF(N266:N271, N265, J266:J271),0)</f>
        <v>0</v>
      </c>
      <c r="K272" s="12"/>
      <c r="L272" s="13">
        <f>F272+H272+J272</f>
        <v>403531</v>
      </c>
      <c r="M272" s="8" t="s">
        <v>52</v>
      </c>
      <c r="N272" s="2" t="s">
        <v>231</v>
      </c>
      <c r="O272" s="2" t="s">
        <v>231</v>
      </c>
      <c r="P272" s="2" t="s">
        <v>52</v>
      </c>
      <c r="Q272" s="2" t="s">
        <v>52</v>
      </c>
      <c r="R272" s="2" t="s">
        <v>52</v>
      </c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2" t="s">
        <v>52</v>
      </c>
      <c r="AW272" s="2" t="s">
        <v>52</v>
      </c>
      <c r="AX272" s="2" t="s">
        <v>52</v>
      </c>
      <c r="AY272" s="2" t="s">
        <v>52</v>
      </c>
    </row>
    <row r="273" spans="1:51" ht="30" customHeight="1" x14ac:dyDescent="0.3">
      <c r="A273" s="9"/>
      <c r="B273" s="9"/>
      <c r="C273" s="9"/>
      <c r="D273" s="9"/>
      <c r="E273" s="12"/>
      <c r="F273" s="13"/>
      <c r="G273" s="12"/>
      <c r="H273" s="13"/>
      <c r="I273" s="12"/>
      <c r="J273" s="13"/>
      <c r="K273" s="12"/>
      <c r="L273" s="13"/>
      <c r="M273" s="9"/>
    </row>
    <row r="274" spans="1:51" ht="30" customHeight="1" x14ac:dyDescent="0.3">
      <c r="A274" s="154" t="s">
        <v>723</v>
      </c>
      <c r="B274" s="154"/>
      <c r="C274" s="154"/>
      <c r="D274" s="154"/>
      <c r="E274" s="155"/>
      <c r="F274" s="156"/>
      <c r="G274" s="155"/>
      <c r="H274" s="156"/>
      <c r="I274" s="155"/>
      <c r="J274" s="156"/>
      <c r="K274" s="155"/>
      <c r="L274" s="156"/>
      <c r="M274" s="154"/>
      <c r="N274" s="1" t="s">
        <v>312</v>
      </c>
    </row>
    <row r="275" spans="1:51" ht="30" customHeight="1" x14ac:dyDescent="0.3">
      <c r="A275" s="8" t="s">
        <v>310</v>
      </c>
      <c r="B275" s="8" t="s">
        <v>52</v>
      </c>
      <c r="C275" s="8" t="s">
        <v>138</v>
      </c>
      <c r="D275" s="9">
        <v>1</v>
      </c>
      <c r="E275" s="12">
        <f>단가대비표!O65</f>
        <v>210000</v>
      </c>
      <c r="F275" s="13">
        <f>TRUNC(E275*D275,1)</f>
        <v>210000</v>
      </c>
      <c r="G275" s="12">
        <f>단가대비표!P65</f>
        <v>0</v>
      </c>
      <c r="H275" s="13">
        <f>TRUNC(G275*D275,1)</f>
        <v>0</v>
      </c>
      <c r="I275" s="12">
        <f>단가대비표!V65</f>
        <v>0</v>
      </c>
      <c r="J275" s="13">
        <f>TRUNC(I275*D275,1)</f>
        <v>0</v>
      </c>
      <c r="K275" s="12">
        <f t="shared" ref="K275:L277" si="59">TRUNC(E275+G275+I275,1)</f>
        <v>210000</v>
      </c>
      <c r="L275" s="13">
        <f t="shared" si="59"/>
        <v>210000</v>
      </c>
      <c r="M275" s="8" t="s">
        <v>52</v>
      </c>
      <c r="N275" s="2" t="s">
        <v>312</v>
      </c>
      <c r="O275" s="2" t="s">
        <v>725</v>
      </c>
      <c r="P275" s="2" t="s">
        <v>64</v>
      </c>
      <c r="Q275" s="2" t="s">
        <v>64</v>
      </c>
      <c r="R275" s="2" t="s">
        <v>63</v>
      </c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2" t="s">
        <v>52</v>
      </c>
      <c r="AW275" s="2" t="s">
        <v>726</v>
      </c>
      <c r="AX275" s="2" t="s">
        <v>52</v>
      </c>
      <c r="AY275" s="2" t="s">
        <v>52</v>
      </c>
    </row>
    <row r="276" spans="1:51" ht="30" customHeight="1" x14ac:dyDescent="0.3">
      <c r="A276" s="8" t="s">
        <v>471</v>
      </c>
      <c r="B276" s="8" t="s">
        <v>424</v>
      </c>
      <c r="C276" s="8" t="s">
        <v>425</v>
      </c>
      <c r="D276" s="9">
        <v>0.66</v>
      </c>
      <c r="E276" s="12">
        <f>단가대비표!O77</f>
        <v>0</v>
      </c>
      <c r="F276" s="13">
        <f>TRUNC(E276*D276,1)</f>
        <v>0</v>
      </c>
      <c r="G276" s="12">
        <f>단가대비표!P77</f>
        <v>265406</v>
      </c>
      <c r="H276" s="13">
        <f>TRUNC(G276*D276,1)</f>
        <v>175167.9</v>
      </c>
      <c r="I276" s="12">
        <f>단가대비표!V77</f>
        <v>0</v>
      </c>
      <c r="J276" s="13">
        <f>TRUNC(I276*D276,1)</f>
        <v>0</v>
      </c>
      <c r="K276" s="12">
        <f t="shared" si="59"/>
        <v>265406</v>
      </c>
      <c r="L276" s="13">
        <f t="shared" si="59"/>
        <v>175167.9</v>
      </c>
      <c r="M276" s="8" t="s">
        <v>52</v>
      </c>
      <c r="N276" s="2" t="s">
        <v>312</v>
      </c>
      <c r="O276" s="2" t="s">
        <v>472</v>
      </c>
      <c r="P276" s="2" t="s">
        <v>64</v>
      </c>
      <c r="Q276" s="2" t="s">
        <v>64</v>
      </c>
      <c r="R276" s="2" t="s">
        <v>63</v>
      </c>
      <c r="S276" s="3"/>
      <c r="T276" s="3"/>
      <c r="U276" s="3"/>
      <c r="V276" s="3">
        <v>1</v>
      </c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2" t="s">
        <v>52</v>
      </c>
      <c r="AW276" s="2" t="s">
        <v>727</v>
      </c>
      <c r="AX276" s="2" t="s">
        <v>52</v>
      </c>
      <c r="AY276" s="2" t="s">
        <v>52</v>
      </c>
    </row>
    <row r="277" spans="1:51" ht="30" customHeight="1" x14ac:dyDescent="0.3">
      <c r="A277" s="8" t="s">
        <v>428</v>
      </c>
      <c r="B277" s="8" t="s">
        <v>429</v>
      </c>
      <c r="C277" s="8" t="s">
        <v>430</v>
      </c>
      <c r="D277" s="9">
        <v>1</v>
      </c>
      <c r="E277" s="12">
        <f>TRUNC(SUMIF(V275:V277, RIGHTB(O277, 1), H275:H277)*U277, 2)</f>
        <v>5255.03</v>
      </c>
      <c r="F277" s="13">
        <f>TRUNC(E277*D277,1)</f>
        <v>5255</v>
      </c>
      <c r="G277" s="12">
        <v>0</v>
      </c>
      <c r="H277" s="13">
        <f>TRUNC(G277*D277,1)</f>
        <v>0</v>
      </c>
      <c r="I277" s="12">
        <v>0</v>
      </c>
      <c r="J277" s="13">
        <f>TRUNC(I277*D277,1)</f>
        <v>0</v>
      </c>
      <c r="K277" s="12">
        <f t="shared" si="59"/>
        <v>5255</v>
      </c>
      <c r="L277" s="13">
        <f t="shared" si="59"/>
        <v>5255</v>
      </c>
      <c r="M277" s="8" t="s">
        <v>52</v>
      </c>
      <c r="N277" s="2" t="s">
        <v>312</v>
      </c>
      <c r="O277" s="2" t="s">
        <v>431</v>
      </c>
      <c r="P277" s="2" t="s">
        <v>64</v>
      </c>
      <c r="Q277" s="2" t="s">
        <v>64</v>
      </c>
      <c r="R277" s="2" t="s">
        <v>64</v>
      </c>
      <c r="S277" s="3">
        <v>1</v>
      </c>
      <c r="T277" s="3">
        <v>0</v>
      </c>
      <c r="U277" s="3">
        <v>0.03</v>
      </c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2" t="s">
        <v>52</v>
      </c>
      <c r="AW277" s="2" t="s">
        <v>728</v>
      </c>
      <c r="AX277" s="2" t="s">
        <v>52</v>
      </c>
      <c r="AY277" s="2" t="s">
        <v>52</v>
      </c>
    </row>
    <row r="278" spans="1:51" ht="30" customHeight="1" x14ac:dyDescent="0.3">
      <c r="A278" s="8" t="s">
        <v>433</v>
      </c>
      <c r="B278" s="8" t="s">
        <v>52</v>
      </c>
      <c r="C278" s="8" t="s">
        <v>52</v>
      </c>
      <c r="D278" s="9"/>
      <c r="E278" s="12"/>
      <c r="F278" s="13">
        <f>TRUNC(SUMIF(N275:N277, N274, F275:F277),0)</f>
        <v>215255</v>
      </c>
      <c r="G278" s="12"/>
      <c r="H278" s="13">
        <f>TRUNC(SUMIF(N275:N277, N274, H275:H277),0)</f>
        <v>175167</v>
      </c>
      <c r="I278" s="12"/>
      <c r="J278" s="13">
        <f>TRUNC(SUMIF(N275:N277, N274, J275:J277),0)</f>
        <v>0</v>
      </c>
      <c r="K278" s="12"/>
      <c r="L278" s="13">
        <f>F278+H278+J278</f>
        <v>390422</v>
      </c>
      <c r="M278" s="8" t="s">
        <v>52</v>
      </c>
      <c r="N278" s="2" t="s">
        <v>231</v>
      </c>
      <c r="O278" s="2" t="s">
        <v>231</v>
      </c>
      <c r="P278" s="2" t="s">
        <v>52</v>
      </c>
      <c r="Q278" s="2" t="s">
        <v>52</v>
      </c>
      <c r="R278" s="2" t="s">
        <v>52</v>
      </c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2" t="s">
        <v>52</v>
      </c>
      <c r="AW278" s="2" t="s">
        <v>52</v>
      </c>
      <c r="AX278" s="2" t="s">
        <v>52</v>
      </c>
      <c r="AY278" s="2" t="s">
        <v>52</v>
      </c>
    </row>
    <row r="279" spans="1:51" ht="30" customHeight="1" x14ac:dyDescent="0.3">
      <c r="A279" s="9"/>
      <c r="B279" s="9"/>
      <c r="C279" s="9"/>
      <c r="D279" s="9"/>
      <c r="E279" s="12"/>
      <c r="F279" s="13"/>
      <c r="G279" s="12"/>
      <c r="H279" s="13"/>
      <c r="I279" s="12"/>
      <c r="J279" s="13"/>
      <c r="K279" s="12"/>
      <c r="L279" s="13"/>
      <c r="M279" s="9"/>
    </row>
    <row r="280" spans="1:51" ht="30" customHeight="1" x14ac:dyDescent="0.3">
      <c r="A280" s="154" t="s">
        <v>729</v>
      </c>
      <c r="B280" s="154"/>
      <c r="C280" s="154"/>
      <c r="D280" s="154"/>
      <c r="E280" s="155"/>
      <c r="F280" s="156"/>
      <c r="G280" s="155"/>
      <c r="H280" s="156"/>
      <c r="I280" s="155"/>
      <c r="J280" s="156"/>
      <c r="K280" s="155"/>
      <c r="L280" s="156"/>
      <c r="M280" s="154"/>
      <c r="N280" s="1" t="s">
        <v>149</v>
      </c>
    </row>
    <row r="281" spans="1:51" ht="30" customHeight="1" x14ac:dyDescent="0.3">
      <c r="A281" s="8" t="s">
        <v>146</v>
      </c>
      <c r="B281" s="8" t="s">
        <v>147</v>
      </c>
      <c r="C281" s="8" t="s">
        <v>123</v>
      </c>
      <c r="D281" s="9">
        <v>1</v>
      </c>
      <c r="E281" s="12">
        <f>단가대비표!O57</f>
        <v>4013</v>
      </c>
      <c r="F281" s="13">
        <f>TRUNC(E281*D281,1)</f>
        <v>4013</v>
      </c>
      <c r="G281" s="12">
        <f>단가대비표!P57</f>
        <v>0</v>
      </c>
      <c r="H281" s="13">
        <f>TRUNC(G281*D281,1)</f>
        <v>0</v>
      </c>
      <c r="I281" s="12">
        <f>단가대비표!V57</f>
        <v>0</v>
      </c>
      <c r="J281" s="13">
        <f>TRUNC(I281*D281,1)</f>
        <v>0</v>
      </c>
      <c r="K281" s="12">
        <f t="shared" ref="K281:L283" si="60">TRUNC(E281+G281+I281,1)</f>
        <v>4013</v>
      </c>
      <c r="L281" s="13">
        <f t="shared" si="60"/>
        <v>4013</v>
      </c>
      <c r="M281" s="8" t="s">
        <v>52</v>
      </c>
      <c r="N281" s="2" t="s">
        <v>149</v>
      </c>
      <c r="O281" s="2" t="s">
        <v>730</v>
      </c>
      <c r="P281" s="2" t="s">
        <v>64</v>
      </c>
      <c r="Q281" s="2" t="s">
        <v>64</v>
      </c>
      <c r="R281" s="2" t="s">
        <v>63</v>
      </c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2" t="s">
        <v>52</v>
      </c>
      <c r="AW281" s="2" t="s">
        <v>731</v>
      </c>
      <c r="AX281" s="2" t="s">
        <v>52</v>
      </c>
      <c r="AY281" s="2" t="s">
        <v>52</v>
      </c>
    </row>
    <row r="282" spans="1:51" ht="30" customHeight="1" x14ac:dyDescent="0.3">
      <c r="A282" s="8" t="s">
        <v>471</v>
      </c>
      <c r="B282" s="8" t="s">
        <v>424</v>
      </c>
      <c r="C282" s="8" t="s">
        <v>425</v>
      </c>
      <c r="D282" s="9">
        <v>0.13</v>
      </c>
      <c r="E282" s="12">
        <f>단가대비표!O77</f>
        <v>0</v>
      </c>
      <c r="F282" s="13">
        <f>TRUNC(E282*D282,1)</f>
        <v>0</v>
      </c>
      <c r="G282" s="12">
        <f>단가대비표!P77</f>
        <v>265406</v>
      </c>
      <c r="H282" s="13">
        <f>TRUNC(G282*D282,1)</f>
        <v>34502.699999999997</v>
      </c>
      <c r="I282" s="12">
        <f>단가대비표!V77</f>
        <v>0</v>
      </c>
      <c r="J282" s="13">
        <f>TRUNC(I282*D282,1)</f>
        <v>0</v>
      </c>
      <c r="K282" s="12">
        <f t="shared" si="60"/>
        <v>265406</v>
      </c>
      <c r="L282" s="13">
        <f t="shared" si="60"/>
        <v>34502.699999999997</v>
      </c>
      <c r="M282" s="8" t="s">
        <v>52</v>
      </c>
      <c r="N282" s="2" t="s">
        <v>149</v>
      </c>
      <c r="O282" s="2" t="s">
        <v>472</v>
      </c>
      <c r="P282" s="2" t="s">
        <v>64</v>
      </c>
      <c r="Q282" s="2" t="s">
        <v>64</v>
      </c>
      <c r="R282" s="2" t="s">
        <v>63</v>
      </c>
      <c r="S282" s="3"/>
      <c r="T282" s="3"/>
      <c r="U282" s="3"/>
      <c r="V282" s="3">
        <v>1</v>
      </c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2" t="s">
        <v>52</v>
      </c>
      <c r="AW282" s="2" t="s">
        <v>732</v>
      </c>
      <c r="AX282" s="2" t="s">
        <v>52</v>
      </c>
      <c r="AY282" s="2" t="s">
        <v>52</v>
      </c>
    </row>
    <row r="283" spans="1:51" ht="30" customHeight="1" x14ac:dyDescent="0.3">
      <c r="A283" s="8" t="s">
        <v>428</v>
      </c>
      <c r="B283" s="8" t="s">
        <v>429</v>
      </c>
      <c r="C283" s="8" t="s">
        <v>430</v>
      </c>
      <c r="D283" s="9">
        <v>1</v>
      </c>
      <c r="E283" s="12">
        <f>TRUNC(SUMIF(V281:V283, RIGHTB(O283, 1), H281:H283)*U283, 2)</f>
        <v>1035.08</v>
      </c>
      <c r="F283" s="13">
        <f>TRUNC(E283*D283,1)</f>
        <v>1035</v>
      </c>
      <c r="G283" s="12">
        <v>0</v>
      </c>
      <c r="H283" s="13">
        <f>TRUNC(G283*D283,1)</f>
        <v>0</v>
      </c>
      <c r="I283" s="12">
        <v>0</v>
      </c>
      <c r="J283" s="13">
        <f>TRUNC(I283*D283,1)</f>
        <v>0</v>
      </c>
      <c r="K283" s="12">
        <f t="shared" si="60"/>
        <v>1035</v>
      </c>
      <c r="L283" s="13">
        <f t="shared" si="60"/>
        <v>1035</v>
      </c>
      <c r="M283" s="8" t="s">
        <v>52</v>
      </c>
      <c r="N283" s="2" t="s">
        <v>149</v>
      </c>
      <c r="O283" s="2" t="s">
        <v>431</v>
      </c>
      <c r="P283" s="2" t="s">
        <v>64</v>
      </c>
      <c r="Q283" s="2" t="s">
        <v>64</v>
      </c>
      <c r="R283" s="2" t="s">
        <v>64</v>
      </c>
      <c r="S283" s="3">
        <v>1</v>
      </c>
      <c r="T283" s="3">
        <v>0</v>
      </c>
      <c r="U283" s="3">
        <v>0.03</v>
      </c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2" t="s">
        <v>52</v>
      </c>
      <c r="AW283" s="2" t="s">
        <v>733</v>
      </c>
      <c r="AX283" s="2" t="s">
        <v>52</v>
      </c>
      <c r="AY283" s="2" t="s">
        <v>52</v>
      </c>
    </row>
    <row r="284" spans="1:51" ht="30" customHeight="1" x14ac:dyDescent="0.3">
      <c r="A284" s="8" t="s">
        <v>433</v>
      </c>
      <c r="B284" s="8" t="s">
        <v>52</v>
      </c>
      <c r="C284" s="8" t="s">
        <v>52</v>
      </c>
      <c r="D284" s="9"/>
      <c r="E284" s="12"/>
      <c r="F284" s="13">
        <f>TRUNC(SUMIF(N281:N283, N280, F281:F283),0)</f>
        <v>5048</v>
      </c>
      <c r="G284" s="12"/>
      <c r="H284" s="13">
        <f>TRUNC(SUMIF(N281:N283, N280, H281:H283),0)</f>
        <v>34502</v>
      </c>
      <c r="I284" s="12"/>
      <c r="J284" s="13">
        <f>TRUNC(SUMIF(N281:N283, N280, J281:J283),0)</f>
        <v>0</v>
      </c>
      <c r="K284" s="12"/>
      <c r="L284" s="13">
        <f>F284+H284+J284</f>
        <v>39550</v>
      </c>
      <c r="M284" s="8" t="s">
        <v>52</v>
      </c>
      <c r="N284" s="2" t="s">
        <v>231</v>
      </c>
      <c r="O284" s="2" t="s">
        <v>231</v>
      </c>
      <c r="P284" s="2" t="s">
        <v>52</v>
      </c>
      <c r="Q284" s="2" t="s">
        <v>52</v>
      </c>
      <c r="R284" s="2" t="s">
        <v>52</v>
      </c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2" t="s">
        <v>52</v>
      </c>
      <c r="AW284" s="2" t="s">
        <v>52</v>
      </c>
      <c r="AX284" s="2" t="s">
        <v>52</v>
      </c>
      <c r="AY284" s="2" t="s">
        <v>52</v>
      </c>
    </row>
    <row r="285" spans="1:51" ht="30" customHeight="1" x14ac:dyDescent="0.3">
      <c r="A285" s="9"/>
      <c r="B285" s="9"/>
      <c r="C285" s="9"/>
      <c r="D285" s="9"/>
      <c r="E285" s="12"/>
      <c r="F285" s="13"/>
      <c r="G285" s="12"/>
      <c r="H285" s="13"/>
      <c r="I285" s="12"/>
      <c r="J285" s="13"/>
      <c r="K285" s="12"/>
      <c r="L285" s="13"/>
      <c r="M285" s="9"/>
    </row>
    <row r="286" spans="1:51" ht="30" customHeight="1" x14ac:dyDescent="0.3">
      <c r="A286" s="154" t="s">
        <v>734</v>
      </c>
      <c r="B286" s="154"/>
      <c r="C286" s="154"/>
      <c r="D286" s="154"/>
      <c r="E286" s="155"/>
      <c r="F286" s="156"/>
      <c r="G286" s="155"/>
      <c r="H286" s="156"/>
      <c r="I286" s="155"/>
      <c r="J286" s="156"/>
      <c r="K286" s="155"/>
      <c r="L286" s="156"/>
      <c r="M286" s="154"/>
      <c r="N286" s="1" t="s">
        <v>153</v>
      </c>
    </row>
    <row r="287" spans="1:51" ht="30" customHeight="1" x14ac:dyDescent="0.3">
      <c r="A287" s="8" t="s">
        <v>146</v>
      </c>
      <c r="B287" s="8" t="s">
        <v>151</v>
      </c>
      <c r="C287" s="8" t="s">
        <v>123</v>
      </c>
      <c r="D287" s="9">
        <v>1</v>
      </c>
      <c r="E287" s="12">
        <f>단가대비표!O58</f>
        <v>12639</v>
      </c>
      <c r="F287" s="13">
        <f>TRUNC(E287*D287,1)</f>
        <v>12639</v>
      </c>
      <c r="G287" s="12">
        <f>단가대비표!P58</f>
        <v>0</v>
      </c>
      <c r="H287" s="13">
        <f>TRUNC(G287*D287,1)</f>
        <v>0</v>
      </c>
      <c r="I287" s="12">
        <f>단가대비표!V58</f>
        <v>0</v>
      </c>
      <c r="J287" s="13">
        <f>TRUNC(I287*D287,1)</f>
        <v>0</v>
      </c>
      <c r="K287" s="12">
        <f t="shared" ref="K287:L289" si="61">TRUNC(E287+G287+I287,1)</f>
        <v>12639</v>
      </c>
      <c r="L287" s="13">
        <f t="shared" si="61"/>
        <v>12639</v>
      </c>
      <c r="M287" s="8" t="s">
        <v>52</v>
      </c>
      <c r="N287" s="2" t="s">
        <v>153</v>
      </c>
      <c r="O287" s="2" t="s">
        <v>735</v>
      </c>
      <c r="P287" s="2" t="s">
        <v>64</v>
      </c>
      <c r="Q287" s="2" t="s">
        <v>64</v>
      </c>
      <c r="R287" s="2" t="s">
        <v>63</v>
      </c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2" t="s">
        <v>52</v>
      </c>
      <c r="AW287" s="2" t="s">
        <v>736</v>
      </c>
      <c r="AX287" s="2" t="s">
        <v>52</v>
      </c>
      <c r="AY287" s="2" t="s">
        <v>52</v>
      </c>
    </row>
    <row r="288" spans="1:51" ht="30" customHeight="1" x14ac:dyDescent="0.3">
      <c r="A288" s="8" t="s">
        <v>471</v>
      </c>
      <c r="B288" s="8" t="s">
        <v>424</v>
      </c>
      <c r="C288" s="8" t="s">
        <v>425</v>
      </c>
      <c r="D288" s="9">
        <v>0.13</v>
      </c>
      <c r="E288" s="12">
        <f>단가대비표!O77</f>
        <v>0</v>
      </c>
      <c r="F288" s="13">
        <f>TRUNC(E288*D288,1)</f>
        <v>0</v>
      </c>
      <c r="G288" s="12">
        <f>단가대비표!P77</f>
        <v>265406</v>
      </c>
      <c r="H288" s="13">
        <f>TRUNC(G288*D288,1)</f>
        <v>34502.699999999997</v>
      </c>
      <c r="I288" s="12">
        <f>단가대비표!V77</f>
        <v>0</v>
      </c>
      <c r="J288" s="13">
        <f>TRUNC(I288*D288,1)</f>
        <v>0</v>
      </c>
      <c r="K288" s="12">
        <f t="shared" si="61"/>
        <v>265406</v>
      </c>
      <c r="L288" s="13">
        <f t="shared" si="61"/>
        <v>34502.699999999997</v>
      </c>
      <c r="M288" s="8" t="s">
        <v>52</v>
      </c>
      <c r="N288" s="2" t="s">
        <v>153</v>
      </c>
      <c r="O288" s="2" t="s">
        <v>472</v>
      </c>
      <c r="P288" s="2" t="s">
        <v>64</v>
      </c>
      <c r="Q288" s="2" t="s">
        <v>64</v>
      </c>
      <c r="R288" s="2" t="s">
        <v>63</v>
      </c>
      <c r="S288" s="3"/>
      <c r="T288" s="3"/>
      <c r="U288" s="3"/>
      <c r="V288" s="3">
        <v>1</v>
      </c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2" t="s">
        <v>52</v>
      </c>
      <c r="AW288" s="2" t="s">
        <v>737</v>
      </c>
      <c r="AX288" s="2" t="s">
        <v>52</v>
      </c>
      <c r="AY288" s="2" t="s">
        <v>52</v>
      </c>
    </row>
    <row r="289" spans="1:51" ht="30" customHeight="1" x14ac:dyDescent="0.3">
      <c r="A289" s="8" t="s">
        <v>428</v>
      </c>
      <c r="B289" s="8" t="s">
        <v>429</v>
      </c>
      <c r="C289" s="8" t="s">
        <v>430</v>
      </c>
      <c r="D289" s="9">
        <v>1</v>
      </c>
      <c r="E289" s="12">
        <f>TRUNC(SUMIF(V287:V289, RIGHTB(O289, 1), H287:H289)*U289, 2)</f>
        <v>1035.08</v>
      </c>
      <c r="F289" s="13">
        <f>TRUNC(E289*D289,1)</f>
        <v>1035</v>
      </c>
      <c r="G289" s="12">
        <v>0</v>
      </c>
      <c r="H289" s="13">
        <f>TRUNC(G289*D289,1)</f>
        <v>0</v>
      </c>
      <c r="I289" s="12">
        <v>0</v>
      </c>
      <c r="J289" s="13">
        <f>TRUNC(I289*D289,1)</f>
        <v>0</v>
      </c>
      <c r="K289" s="12">
        <f t="shared" si="61"/>
        <v>1035</v>
      </c>
      <c r="L289" s="13">
        <f t="shared" si="61"/>
        <v>1035</v>
      </c>
      <c r="M289" s="8" t="s">
        <v>52</v>
      </c>
      <c r="N289" s="2" t="s">
        <v>153</v>
      </c>
      <c r="O289" s="2" t="s">
        <v>431</v>
      </c>
      <c r="P289" s="2" t="s">
        <v>64</v>
      </c>
      <c r="Q289" s="2" t="s">
        <v>64</v>
      </c>
      <c r="R289" s="2" t="s">
        <v>64</v>
      </c>
      <c r="S289" s="3">
        <v>1</v>
      </c>
      <c r="T289" s="3">
        <v>0</v>
      </c>
      <c r="U289" s="3">
        <v>0.03</v>
      </c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2" t="s">
        <v>52</v>
      </c>
      <c r="AW289" s="2" t="s">
        <v>738</v>
      </c>
      <c r="AX289" s="2" t="s">
        <v>52</v>
      </c>
      <c r="AY289" s="2" t="s">
        <v>52</v>
      </c>
    </row>
    <row r="290" spans="1:51" ht="30" customHeight="1" x14ac:dyDescent="0.3">
      <c r="A290" s="8" t="s">
        <v>433</v>
      </c>
      <c r="B290" s="8" t="s">
        <v>52</v>
      </c>
      <c r="C290" s="8" t="s">
        <v>52</v>
      </c>
      <c r="D290" s="9"/>
      <c r="E290" s="12"/>
      <c r="F290" s="13">
        <f>TRUNC(SUMIF(N287:N289, N286, F287:F289),0)</f>
        <v>13674</v>
      </c>
      <c r="G290" s="12"/>
      <c r="H290" s="13">
        <f>TRUNC(SUMIF(N287:N289, N286, H287:H289),0)</f>
        <v>34502</v>
      </c>
      <c r="I290" s="12"/>
      <c r="J290" s="13">
        <f>TRUNC(SUMIF(N287:N289, N286, J287:J289),0)</f>
        <v>0</v>
      </c>
      <c r="K290" s="12"/>
      <c r="L290" s="13">
        <f>F290+H290+J290</f>
        <v>48176</v>
      </c>
      <c r="M290" s="8" t="s">
        <v>52</v>
      </c>
      <c r="N290" s="2" t="s">
        <v>231</v>
      </c>
      <c r="O290" s="2" t="s">
        <v>231</v>
      </c>
      <c r="P290" s="2" t="s">
        <v>52</v>
      </c>
      <c r="Q290" s="2" t="s">
        <v>52</v>
      </c>
      <c r="R290" s="2" t="s">
        <v>52</v>
      </c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2" t="s">
        <v>52</v>
      </c>
      <c r="AW290" s="2" t="s">
        <v>52</v>
      </c>
      <c r="AX290" s="2" t="s">
        <v>52</v>
      </c>
      <c r="AY290" s="2" t="s">
        <v>52</v>
      </c>
    </row>
    <row r="291" spans="1:51" ht="30" customHeight="1" x14ac:dyDescent="0.3">
      <c r="A291" s="9"/>
      <c r="B291" s="9"/>
      <c r="C291" s="9"/>
      <c r="D291" s="9"/>
      <c r="E291" s="12"/>
      <c r="F291" s="13"/>
      <c r="G291" s="12"/>
      <c r="H291" s="13"/>
      <c r="I291" s="12"/>
      <c r="J291" s="13"/>
      <c r="K291" s="12"/>
      <c r="L291" s="13"/>
      <c r="M291" s="9"/>
    </row>
    <row r="292" spans="1:51" ht="30" customHeight="1" x14ac:dyDescent="0.3">
      <c r="A292" s="154" t="s">
        <v>739</v>
      </c>
      <c r="B292" s="154"/>
      <c r="C292" s="154"/>
      <c r="D292" s="154"/>
      <c r="E292" s="155"/>
      <c r="F292" s="156"/>
      <c r="G292" s="155"/>
      <c r="H292" s="156"/>
      <c r="I292" s="155"/>
      <c r="J292" s="156"/>
      <c r="K292" s="155"/>
      <c r="L292" s="156"/>
      <c r="M292" s="154"/>
      <c r="N292" s="1" t="s">
        <v>157</v>
      </c>
    </row>
    <row r="293" spans="1:51" ht="30" customHeight="1" x14ac:dyDescent="0.3">
      <c r="A293" s="8" t="s">
        <v>146</v>
      </c>
      <c r="B293" s="8" t="s">
        <v>155</v>
      </c>
      <c r="C293" s="8" t="s">
        <v>123</v>
      </c>
      <c r="D293" s="9">
        <v>1</v>
      </c>
      <c r="E293" s="12">
        <f>단가대비표!O59</f>
        <v>118434</v>
      </c>
      <c r="F293" s="13">
        <f>TRUNC(E293*D293,1)</f>
        <v>118434</v>
      </c>
      <c r="G293" s="12">
        <f>단가대비표!P59</f>
        <v>0</v>
      </c>
      <c r="H293" s="13">
        <f>TRUNC(G293*D293,1)</f>
        <v>0</v>
      </c>
      <c r="I293" s="12">
        <f>단가대비표!V59</f>
        <v>0</v>
      </c>
      <c r="J293" s="13">
        <f>TRUNC(I293*D293,1)</f>
        <v>0</v>
      </c>
      <c r="K293" s="12">
        <f t="shared" ref="K293:L295" si="62">TRUNC(E293+G293+I293,1)</f>
        <v>118434</v>
      </c>
      <c r="L293" s="13">
        <f t="shared" si="62"/>
        <v>118434</v>
      </c>
      <c r="M293" s="8" t="s">
        <v>52</v>
      </c>
      <c r="N293" s="2" t="s">
        <v>157</v>
      </c>
      <c r="O293" s="2" t="s">
        <v>740</v>
      </c>
      <c r="P293" s="2" t="s">
        <v>64</v>
      </c>
      <c r="Q293" s="2" t="s">
        <v>64</v>
      </c>
      <c r="R293" s="2" t="s">
        <v>63</v>
      </c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2" t="s">
        <v>52</v>
      </c>
      <c r="AW293" s="2" t="s">
        <v>741</v>
      </c>
      <c r="AX293" s="2" t="s">
        <v>52</v>
      </c>
      <c r="AY293" s="2" t="s">
        <v>52</v>
      </c>
    </row>
    <row r="294" spans="1:51" ht="30" customHeight="1" x14ac:dyDescent="0.3">
      <c r="A294" s="8" t="s">
        <v>471</v>
      </c>
      <c r="B294" s="8" t="s">
        <v>424</v>
      </c>
      <c r="C294" s="8" t="s">
        <v>425</v>
      </c>
      <c r="D294" s="9">
        <v>0.13</v>
      </c>
      <c r="E294" s="12">
        <f>단가대비표!O77</f>
        <v>0</v>
      </c>
      <c r="F294" s="13">
        <f>TRUNC(E294*D294,1)</f>
        <v>0</v>
      </c>
      <c r="G294" s="12">
        <f>단가대비표!P77</f>
        <v>265406</v>
      </c>
      <c r="H294" s="13">
        <f>TRUNC(G294*D294,1)</f>
        <v>34502.699999999997</v>
      </c>
      <c r="I294" s="12">
        <f>단가대비표!V77</f>
        <v>0</v>
      </c>
      <c r="J294" s="13">
        <f>TRUNC(I294*D294,1)</f>
        <v>0</v>
      </c>
      <c r="K294" s="12">
        <f t="shared" si="62"/>
        <v>265406</v>
      </c>
      <c r="L294" s="13">
        <f t="shared" si="62"/>
        <v>34502.699999999997</v>
      </c>
      <c r="M294" s="8" t="s">
        <v>52</v>
      </c>
      <c r="N294" s="2" t="s">
        <v>157</v>
      </c>
      <c r="O294" s="2" t="s">
        <v>472</v>
      </c>
      <c r="P294" s="2" t="s">
        <v>64</v>
      </c>
      <c r="Q294" s="2" t="s">
        <v>64</v>
      </c>
      <c r="R294" s="2" t="s">
        <v>63</v>
      </c>
      <c r="S294" s="3"/>
      <c r="T294" s="3"/>
      <c r="U294" s="3"/>
      <c r="V294" s="3">
        <v>1</v>
      </c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2" t="s">
        <v>52</v>
      </c>
      <c r="AW294" s="2" t="s">
        <v>742</v>
      </c>
      <c r="AX294" s="2" t="s">
        <v>52</v>
      </c>
      <c r="AY294" s="2" t="s">
        <v>52</v>
      </c>
    </row>
    <row r="295" spans="1:51" ht="30" customHeight="1" x14ac:dyDescent="0.3">
      <c r="A295" s="8" t="s">
        <v>428</v>
      </c>
      <c r="B295" s="8" t="s">
        <v>429</v>
      </c>
      <c r="C295" s="8" t="s">
        <v>430</v>
      </c>
      <c r="D295" s="9">
        <v>1</v>
      </c>
      <c r="E295" s="12">
        <f>TRUNC(SUMIF(V293:V295, RIGHTB(O295, 1), H293:H295)*U295, 2)</f>
        <v>1035.08</v>
      </c>
      <c r="F295" s="13">
        <f>TRUNC(E295*D295,1)</f>
        <v>1035</v>
      </c>
      <c r="G295" s="12">
        <v>0</v>
      </c>
      <c r="H295" s="13">
        <f>TRUNC(G295*D295,1)</f>
        <v>0</v>
      </c>
      <c r="I295" s="12">
        <v>0</v>
      </c>
      <c r="J295" s="13">
        <f>TRUNC(I295*D295,1)</f>
        <v>0</v>
      </c>
      <c r="K295" s="12">
        <f t="shared" si="62"/>
        <v>1035</v>
      </c>
      <c r="L295" s="13">
        <f t="shared" si="62"/>
        <v>1035</v>
      </c>
      <c r="M295" s="8" t="s">
        <v>52</v>
      </c>
      <c r="N295" s="2" t="s">
        <v>157</v>
      </c>
      <c r="O295" s="2" t="s">
        <v>431</v>
      </c>
      <c r="P295" s="2" t="s">
        <v>64</v>
      </c>
      <c r="Q295" s="2" t="s">
        <v>64</v>
      </c>
      <c r="R295" s="2" t="s">
        <v>64</v>
      </c>
      <c r="S295" s="3">
        <v>1</v>
      </c>
      <c r="T295" s="3">
        <v>0</v>
      </c>
      <c r="U295" s="3">
        <v>0.03</v>
      </c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2" t="s">
        <v>52</v>
      </c>
      <c r="AW295" s="2" t="s">
        <v>743</v>
      </c>
      <c r="AX295" s="2" t="s">
        <v>52</v>
      </c>
      <c r="AY295" s="2" t="s">
        <v>52</v>
      </c>
    </row>
    <row r="296" spans="1:51" ht="30" customHeight="1" x14ac:dyDescent="0.3">
      <c r="A296" s="8" t="s">
        <v>433</v>
      </c>
      <c r="B296" s="8" t="s">
        <v>52</v>
      </c>
      <c r="C296" s="8" t="s">
        <v>52</v>
      </c>
      <c r="D296" s="9"/>
      <c r="E296" s="12"/>
      <c r="F296" s="13">
        <f>TRUNC(SUMIF(N293:N295, N292, F293:F295),0)</f>
        <v>119469</v>
      </c>
      <c r="G296" s="12"/>
      <c r="H296" s="13">
        <f>TRUNC(SUMIF(N293:N295, N292, H293:H295),0)</f>
        <v>34502</v>
      </c>
      <c r="I296" s="12"/>
      <c r="J296" s="13">
        <f>TRUNC(SUMIF(N293:N295, N292, J293:J295),0)</f>
        <v>0</v>
      </c>
      <c r="K296" s="12"/>
      <c r="L296" s="13">
        <f>F296+H296+J296</f>
        <v>153971</v>
      </c>
      <c r="M296" s="8" t="s">
        <v>52</v>
      </c>
      <c r="N296" s="2" t="s">
        <v>231</v>
      </c>
      <c r="O296" s="2" t="s">
        <v>231</v>
      </c>
      <c r="P296" s="2" t="s">
        <v>52</v>
      </c>
      <c r="Q296" s="2" t="s">
        <v>52</v>
      </c>
      <c r="R296" s="2" t="s">
        <v>52</v>
      </c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2" t="s">
        <v>52</v>
      </c>
      <c r="AW296" s="2" t="s">
        <v>52</v>
      </c>
      <c r="AX296" s="2" t="s">
        <v>52</v>
      </c>
      <c r="AY296" s="2" t="s">
        <v>52</v>
      </c>
    </row>
    <row r="297" spans="1:51" ht="30" customHeight="1" x14ac:dyDescent="0.3">
      <c r="A297" s="9"/>
      <c r="B297" s="9"/>
      <c r="C297" s="9"/>
      <c r="D297" s="9"/>
      <c r="E297" s="12"/>
      <c r="F297" s="13"/>
      <c r="G297" s="12"/>
      <c r="H297" s="13"/>
      <c r="I297" s="12"/>
      <c r="J297" s="13"/>
      <c r="K297" s="12"/>
      <c r="L297" s="13"/>
      <c r="M297" s="9"/>
    </row>
    <row r="298" spans="1:51" ht="30" customHeight="1" x14ac:dyDescent="0.3">
      <c r="A298" s="154" t="s">
        <v>744</v>
      </c>
      <c r="B298" s="154"/>
      <c r="C298" s="154"/>
      <c r="D298" s="154"/>
      <c r="E298" s="155"/>
      <c r="F298" s="156"/>
      <c r="G298" s="155"/>
      <c r="H298" s="156"/>
      <c r="I298" s="155"/>
      <c r="J298" s="156"/>
      <c r="K298" s="155"/>
      <c r="L298" s="156"/>
      <c r="M298" s="154"/>
      <c r="N298" s="1" t="s">
        <v>317</v>
      </c>
    </row>
    <row r="299" spans="1:51" ht="30" customHeight="1" x14ac:dyDescent="0.3">
      <c r="A299" s="8" t="s">
        <v>314</v>
      </c>
      <c r="B299" s="8" t="s">
        <v>315</v>
      </c>
      <c r="C299" s="8" t="s">
        <v>166</v>
      </c>
      <c r="D299" s="9">
        <v>1</v>
      </c>
      <c r="E299" s="12">
        <f>단가대비표!O87</f>
        <v>30000</v>
      </c>
      <c r="F299" s="13">
        <f>TRUNC(E299*D299,1)</f>
        <v>30000</v>
      </c>
      <c r="G299" s="12">
        <f>단가대비표!P87</f>
        <v>0</v>
      </c>
      <c r="H299" s="13">
        <f>TRUNC(G299*D299,1)</f>
        <v>0</v>
      </c>
      <c r="I299" s="12">
        <f>단가대비표!V87</f>
        <v>0</v>
      </c>
      <c r="J299" s="13">
        <f>TRUNC(I299*D299,1)</f>
        <v>0</v>
      </c>
      <c r="K299" s="12">
        <f t="shared" ref="K299:L301" si="63">TRUNC(E299+G299+I299,1)</f>
        <v>30000</v>
      </c>
      <c r="L299" s="13">
        <f t="shared" si="63"/>
        <v>30000</v>
      </c>
      <c r="M299" s="8" t="s">
        <v>451</v>
      </c>
      <c r="N299" s="2" t="s">
        <v>317</v>
      </c>
      <c r="O299" s="2" t="s">
        <v>745</v>
      </c>
      <c r="P299" s="2" t="s">
        <v>64</v>
      </c>
      <c r="Q299" s="2" t="s">
        <v>64</v>
      </c>
      <c r="R299" s="2" t="s">
        <v>63</v>
      </c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2" t="s">
        <v>52</v>
      </c>
      <c r="AW299" s="2" t="s">
        <v>746</v>
      </c>
      <c r="AX299" s="2" t="s">
        <v>52</v>
      </c>
      <c r="AY299" s="2" t="s">
        <v>52</v>
      </c>
    </row>
    <row r="300" spans="1:51" ht="30" customHeight="1" x14ac:dyDescent="0.3">
      <c r="A300" s="8" t="s">
        <v>471</v>
      </c>
      <c r="B300" s="8" t="s">
        <v>424</v>
      </c>
      <c r="C300" s="8" t="s">
        <v>425</v>
      </c>
      <c r="D300" s="9">
        <v>0.13</v>
      </c>
      <c r="E300" s="12">
        <f>단가대비표!O77</f>
        <v>0</v>
      </c>
      <c r="F300" s="13">
        <f>TRUNC(E300*D300,1)</f>
        <v>0</v>
      </c>
      <c r="G300" s="12">
        <f>단가대비표!P77</f>
        <v>265406</v>
      </c>
      <c r="H300" s="13">
        <f>TRUNC(G300*D300,1)</f>
        <v>34502.699999999997</v>
      </c>
      <c r="I300" s="12">
        <f>단가대비표!V77</f>
        <v>0</v>
      </c>
      <c r="J300" s="13">
        <f>TRUNC(I300*D300,1)</f>
        <v>0</v>
      </c>
      <c r="K300" s="12">
        <f t="shared" si="63"/>
        <v>265406</v>
      </c>
      <c r="L300" s="13">
        <f t="shared" si="63"/>
        <v>34502.699999999997</v>
      </c>
      <c r="M300" s="8" t="s">
        <v>52</v>
      </c>
      <c r="N300" s="2" t="s">
        <v>317</v>
      </c>
      <c r="O300" s="2" t="s">
        <v>472</v>
      </c>
      <c r="P300" s="2" t="s">
        <v>64</v>
      </c>
      <c r="Q300" s="2" t="s">
        <v>64</v>
      </c>
      <c r="R300" s="2" t="s">
        <v>63</v>
      </c>
      <c r="S300" s="3"/>
      <c r="T300" s="3"/>
      <c r="U300" s="3"/>
      <c r="V300" s="3">
        <v>1</v>
      </c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2" t="s">
        <v>52</v>
      </c>
      <c r="AW300" s="2" t="s">
        <v>747</v>
      </c>
      <c r="AX300" s="2" t="s">
        <v>52</v>
      </c>
      <c r="AY300" s="2" t="s">
        <v>52</v>
      </c>
    </row>
    <row r="301" spans="1:51" ht="30" customHeight="1" x14ac:dyDescent="0.3">
      <c r="A301" s="8" t="s">
        <v>428</v>
      </c>
      <c r="B301" s="8" t="s">
        <v>429</v>
      </c>
      <c r="C301" s="8" t="s">
        <v>430</v>
      </c>
      <c r="D301" s="9">
        <v>1</v>
      </c>
      <c r="E301" s="12">
        <f>TRUNC(SUMIF(V299:V301, RIGHTB(O301, 1), H299:H301)*U301, 2)</f>
        <v>1035.08</v>
      </c>
      <c r="F301" s="13">
        <f>TRUNC(E301*D301,1)</f>
        <v>1035</v>
      </c>
      <c r="G301" s="12">
        <v>0</v>
      </c>
      <c r="H301" s="13">
        <f>TRUNC(G301*D301,1)</f>
        <v>0</v>
      </c>
      <c r="I301" s="12">
        <v>0</v>
      </c>
      <c r="J301" s="13">
        <f>TRUNC(I301*D301,1)</f>
        <v>0</v>
      </c>
      <c r="K301" s="12">
        <f t="shared" si="63"/>
        <v>1035</v>
      </c>
      <c r="L301" s="13">
        <f t="shared" si="63"/>
        <v>1035</v>
      </c>
      <c r="M301" s="8" t="s">
        <v>52</v>
      </c>
      <c r="N301" s="2" t="s">
        <v>317</v>
      </c>
      <c r="O301" s="2" t="s">
        <v>431</v>
      </c>
      <c r="P301" s="2" t="s">
        <v>64</v>
      </c>
      <c r="Q301" s="2" t="s">
        <v>64</v>
      </c>
      <c r="R301" s="2" t="s">
        <v>64</v>
      </c>
      <c r="S301" s="3">
        <v>1</v>
      </c>
      <c r="T301" s="3">
        <v>0</v>
      </c>
      <c r="U301" s="3">
        <v>0.03</v>
      </c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2" t="s">
        <v>52</v>
      </c>
      <c r="AW301" s="2" t="s">
        <v>748</v>
      </c>
      <c r="AX301" s="2" t="s">
        <v>52</v>
      </c>
      <c r="AY301" s="2" t="s">
        <v>52</v>
      </c>
    </row>
    <row r="302" spans="1:51" ht="30" customHeight="1" x14ac:dyDescent="0.3">
      <c r="A302" s="8" t="s">
        <v>433</v>
      </c>
      <c r="B302" s="8" t="s">
        <v>52</v>
      </c>
      <c r="C302" s="8" t="s">
        <v>52</v>
      </c>
      <c r="D302" s="9"/>
      <c r="E302" s="12"/>
      <c r="F302" s="13">
        <f>TRUNC(SUMIF(N299:N301, N298, F299:F301),0)</f>
        <v>31035</v>
      </c>
      <c r="G302" s="12"/>
      <c r="H302" s="13">
        <f>TRUNC(SUMIF(N299:N301, N298, H299:H301),0)</f>
        <v>34502</v>
      </c>
      <c r="I302" s="12"/>
      <c r="J302" s="13">
        <f>TRUNC(SUMIF(N299:N301, N298, J299:J301),0)</f>
        <v>0</v>
      </c>
      <c r="K302" s="12"/>
      <c r="L302" s="13">
        <f>F302+H302+J302</f>
        <v>65537</v>
      </c>
      <c r="M302" s="8" t="s">
        <v>52</v>
      </c>
      <c r="N302" s="2" t="s">
        <v>231</v>
      </c>
      <c r="O302" s="2" t="s">
        <v>231</v>
      </c>
      <c r="P302" s="2" t="s">
        <v>52</v>
      </c>
      <c r="Q302" s="2" t="s">
        <v>52</v>
      </c>
      <c r="R302" s="2" t="s">
        <v>52</v>
      </c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2" t="s">
        <v>52</v>
      </c>
      <c r="AW302" s="2" t="s">
        <v>52</v>
      </c>
      <c r="AX302" s="2" t="s">
        <v>52</v>
      </c>
      <c r="AY302" s="2" t="s">
        <v>52</v>
      </c>
    </row>
    <row r="303" spans="1:51" ht="30" customHeight="1" x14ac:dyDescent="0.3">
      <c r="A303" s="9"/>
      <c r="B303" s="9"/>
      <c r="C303" s="9"/>
      <c r="D303" s="9"/>
      <c r="E303" s="12"/>
      <c r="F303" s="13"/>
      <c r="G303" s="12"/>
      <c r="H303" s="13"/>
      <c r="I303" s="12"/>
      <c r="J303" s="13"/>
      <c r="K303" s="12"/>
      <c r="L303" s="13"/>
      <c r="M303" s="9"/>
    </row>
    <row r="304" spans="1:51" ht="30" customHeight="1" x14ac:dyDescent="0.3">
      <c r="A304" s="154" t="s">
        <v>749</v>
      </c>
      <c r="B304" s="154"/>
      <c r="C304" s="154"/>
      <c r="D304" s="154"/>
      <c r="E304" s="155"/>
      <c r="F304" s="156"/>
      <c r="G304" s="155"/>
      <c r="H304" s="156"/>
      <c r="I304" s="155"/>
      <c r="J304" s="156"/>
      <c r="K304" s="155"/>
      <c r="L304" s="156"/>
      <c r="M304" s="154"/>
      <c r="N304" s="1" t="s">
        <v>244</v>
      </c>
    </row>
    <row r="305" spans="1:51" ht="30" customHeight="1" x14ac:dyDescent="0.3">
      <c r="A305" s="8" t="s">
        <v>241</v>
      </c>
      <c r="B305" s="8" t="s">
        <v>242</v>
      </c>
      <c r="C305" s="8" t="s">
        <v>138</v>
      </c>
      <c r="D305" s="9">
        <v>1</v>
      </c>
      <c r="E305" s="12">
        <f>단가대비표!O17</f>
        <v>48521</v>
      </c>
      <c r="F305" s="13">
        <f>TRUNC(E305*D305,1)</f>
        <v>48521</v>
      </c>
      <c r="G305" s="12">
        <f>단가대비표!P17</f>
        <v>0</v>
      </c>
      <c r="H305" s="13">
        <f>TRUNC(G305*D305,1)</f>
        <v>0</v>
      </c>
      <c r="I305" s="12">
        <f>단가대비표!V17</f>
        <v>0</v>
      </c>
      <c r="J305" s="13">
        <f>TRUNC(I305*D305,1)</f>
        <v>0</v>
      </c>
      <c r="K305" s="12">
        <f t="shared" ref="K305:L307" si="64">TRUNC(E305+G305+I305,1)</f>
        <v>48521</v>
      </c>
      <c r="L305" s="13">
        <f t="shared" si="64"/>
        <v>48521</v>
      </c>
      <c r="M305" s="8" t="s">
        <v>52</v>
      </c>
      <c r="N305" s="2" t="s">
        <v>244</v>
      </c>
      <c r="O305" s="2" t="s">
        <v>750</v>
      </c>
      <c r="P305" s="2" t="s">
        <v>64</v>
      </c>
      <c r="Q305" s="2" t="s">
        <v>64</v>
      </c>
      <c r="R305" s="2" t="s">
        <v>63</v>
      </c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2" t="s">
        <v>52</v>
      </c>
      <c r="AW305" s="2" t="s">
        <v>751</v>
      </c>
      <c r="AX305" s="2" t="s">
        <v>52</v>
      </c>
      <c r="AY305" s="2" t="s">
        <v>52</v>
      </c>
    </row>
    <row r="306" spans="1:51" ht="30" customHeight="1" x14ac:dyDescent="0.3">
      <c r="A306" s="8" t="s">
        <v>471</v>
      </c>
      <c r="B306" s="8" t="s">
        <v>424</v>
      </c>
      <c r="C306" s="8" t="s">
        <v>425</v>
      </c>
      <c r="D306" s="9">
        <v>0.2</v>
      </c>
      <c r="E306" s="12">
        <f>단가대비표!O77</f>
        <v>0</v>
      </c>
      <c r="F306" s="13">
        <f>TRUNC(E306*D306,1)</f>
        <v>0</v>
      </c>
      <c r="G306" s="12">
        <f>단가대비표!P77</f>
        <v>265406</v>
      </c>
      <c r="H306" s="13">
        <f>TRUNC(G306*D306,1)</f>
        <v>53081.2</v>
      </c>
      <c r="I306" s="12">
        <f>단가대비표!V77</f>
        <v>0</v>
      </c>
      <c r="J306" s="13">
        <f>TRUNC(I306*D306,1)</f>
        <v>0</v>
      </c>
      <c r="K306" s="12">
        <f t="shared" si="64"/>
        <v>265406</v>
      </c>
      <c r="L306" s="13">
        <f t="shared" si="64"/>
        <v>53081.2</v>
      </c>
      <c r="M306" s="8" t="s">
        <v>52</v>
      </c>
      <c r="N306" s="2" t="s">
        <v>244</v>
      </c>
      <c r="O306" s="2" t="s">
        <v>472</v>
      </c>
      <c r="P306" s="2" t="s">
        <v>64</v>
      </c>
      <c r="Q306" s="2" t="s">
        <v>64</v>
      </c>
      <c r="R306" s="2" t="s">
        <v>63</v>
      </c>
      <c r="S306" s="3"/>
      <c r="T306" s="3"/>
      <c r="U306" s="3"/>
      <c r="V306" s="3">
        <v>1</v>
      </c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2" t="s">
        <v>52</v>
      </c>
      <c r="AW306" s="2" t="s">
        <v>752</v>
      </c>
      <c r="AX306" s="2" t="s">
        <v>52</v>
      </c>
      <c r="AY306" s="2" t="s">
        <v>52</v>
      </c>
    </row>
    <row r="307" spans="1:51" ht="30" customHeight="1" x14ac:dyDescent="0.3">
      <c r="A307" s="8" t="s">
        <v>428</v>
      </c>
      <c r="B307" s="8" t="s">
        <v>429</v>
      </c>
      <c r="C307" s="8" t="s">
        <v>430</v>
      </c>
      <c r="D307" s="9">
        <v>1</v>
      </c>
      <c r="E307" s="12">
        <f>TRUNC(SUMIF(V305:V307, RIGHTB(O307, 1), H305:H307)*U307, 2)</f>
        <v>1592.43</v>
      </c>
      <c r="F307" s="13">
        <f>TRUNC(E307*D307,1)</f>
        <v>1592.4</v>
      </c>
      <c r="G307" s="12">
        <v>0</v>
      </c>
      <c r="H307" s="13">
        <f>TRUNC(G307*D307,1)</f>
        <v>0</v>
      </c>
      <c r="I307" s="12">
        <v>0</v>
      </c>
      <c r="J307" s="13">
        <f>TRUNC(I307*D307,1)</f>
        <v>0</v>
      </c>
      <c r="K307" s="12">
        <f t="shared" si="64"/>
        <v>1592.4</v>
      </c>
      <c r="L307" s="13">
        <f t="shared" si="64"/>
        <v>1592.4</v>
      </c>
      <c r="M307" s="8" t="s">
        <v>52</v>
      </c>
      <c r="N307" s="2" t="s">
        <v>244</v>
      </c>
      <c r="O307" s="2" t="s">
        <v>431</v>
      </c>
      <c r="P307" s="2" t="s">
        <v>64</v>
      </c>
      <c r="Q307" s="2" t="s">
        <v>64</v>
      </c>
      <c r="R307" s="2" t="s">
        <v>64</v>
      </c>
      <c r="S307" s="3">
        <v>1</v>
      </c>
      <c r="T307" s="3">
        <v>0</v>
      </c>
      <c r="U307" s="3">
        <v>0.03</v>
      </c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2" t="s">
        <v>52</v>
      </c>
      <c r="AW307" s="2" t="s">
        <v>753</v>
      </c>
      <c r="AX307" s="2" t="s">
        <v>52</v>
      </c>
      <c r="AY307" s="2" t="s">
        <v>52</v>
      </c>
    </row>
    <row r="308" spans="1:51" ht="30" customHeight="1" x14ac:dyDescent="0.3">
      <c r="A308" s="8" t="s">
        <v>433</v>
      </c>
      <c r="B308" s="8" t="s">
        <v>52</v>
      </c>
      <c r="C308" s="8" t="s">
        <v>52</v>
      </c>
      <c r="D308" s="9"/>
      <c r="E308" s="12"/>
      <c r="F308" s="13">
        <f>TRUNC(SUMIF(N305:N307, N304, F305:F307),0)</f>
        <v>50113</v>
      </c>
      <c r="G308" s="12"/>
      <c r="H308" s="13">
        <f>TRUNC(SUMIF(N305:N307, N304, H305:H307),0)</f>
        <v>53081</v>
      </c>
      <c r="I308" s="12"/>
      <c r="J308" s="13">
        <f>TRUNC(SUMIF(N305:N307, N304, J305:J307),0)</f>
        <v>0</v>
      </c>
      <c r="K308" s="12"/>
      <c r="L308" s="13">
        <f>F308+H308+J308</f>
        <v>103194</v>
      </c>
      <c r="M308" s="8" t="s">
        <v>52</v>
      </c>
      <c r="N308" s="2" t="s">
        <v>231</v>
      </c>
      <c r="O308" s="2" t="s">
        <v>231</v>
      </c>
      <c r="P308" s="2" t="s">
        <v>52</v>
      </c>
      <c r="Q308" s="2" t="s">
        <v>52</v>
      </c>
      <c r="R308" s="2" t="s">
        <v>52</v>
      </c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2" t="s">
        <v>52</v>
      </c>
      <c r="AW308" s="2" t="s">
        <v>52</v>
      </c>
      <c r="AX308" s="2" t="s">
        <v>52</v>
      </c>
      <c r="AY308" s="2" t="s">
        <v>52</v>
      </c>
    </row>
    <row r="309" spans="1:51" ht="30" customHeight="1" x14ac:dyDescent="0.3">
      <c r="A309" s="9"/>
      <c r="B309" s="9"/>
      <c r="C309" s="9"/>
      <c r="D309" s="9"/>
      <c r="E309" s="12"/>
      <c r="F309" s="13"/>
      <c r="G309" s="12"/>
      <c r="H309" s="13"/>
      <c r="I309" s="12"/>
      <c r="J309" s="13"/>
      <c r="K309" s="12"/>
      <c r="L309" s="13"/>
      <c r="M309" s="9"/>
    </row>
    <row r="310" spans="1:51" ht="30" customHeight="1" x14ac:dyDescent="0.3">
      <c r="A310" s="154" t="s">
        <v>754</v>
      </c>
      <c r="B310" s="154"/>
      <c r="C310" s="154"/>
      <c r="D310" s="154"/>
      <c r="E310" s="155"/>
      <c r="F310" s="156"/>
      <c r="G310" s="155"/>
      <c r="H310" s="156"/>
      <c r="I310" s="155"/>
      <c r="J310" s="156"/>
      <c r="K310" s="155"/>
      <c r="L310" s="156"/>
      <c r="M310" s="154"/>
      <c r="N310" s="1" t="s">
        <v>248</v>
      </c>
    </row>
    <row r="311" spans="1:51" ht="30" customHeight="1" x14ac:dyDescent="0.3">
      <c r="A311" s="8" t="s">
        <v>241</v>
      </c>
      <c r="B311" s="8" t="s">
        <v>246</v>
      </c>
      <c r="C311" s="8" t="s">
        <v>138</v>
      </c>
      <c r="D311" s="9">
        <v>1</v>
      </c>
      <c r="E311" s="12">
        <f>단가대비표!O18</f>
        <v>63462</v>
      </c>
      <c r="F311" s="13">
        <f>TRUNC(E311*D311,1)</f>
        <v>63462</v>
      </c>
      <c r="G311" s="12">
        <f>단가대비표!P18</f>
        <v>0</v>
      </c>
      <c r="H311" s="13">
        <f>TRUNC(G311*D311,1)</f>
        <v>0</v>
      </c>
      <c r="I311" s="12">
        <f>단가대비표!V18</f>
        <v>0</v>
      </c>
      <c r="J311" s="13">
        <f>TRUNC(I311*D311,1)</f>
        <v>0</v>
      </c>
      <c r="K311" s="12">
        <f t="shared" ref="K311:L313" si="65">TRUNC(E311+G311+I311,1)</f>
        <v>63462</v>
      </c>
      <c r="L311" s="13">
        <f t="shared" si="65"/>
        <v>63462</v>
      </c>
      <c r="M311" s="8" t="s">
        <v>52</v>
      </c>
      <c r="N311" s="2" t="s">
        <v>248</v>
      </c>
      <c r="O311" s="2" t="s">
        <v>755</v>
      </c>
      <c r="P311" s="2" t="s">
        <v>64</v>
      </c>
      <c r="Q311" s="2" t="s">
        <v>64</v>
      </c>
      <c r="R311" s="2" t="s">
        <v>63</v>
      </c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2" t="s">
        <v>52</v>
      </c>
      <c r="AW311" s="2" t="s">
        <v>756</v>
      </c>
      <c r="AX311" s="2" t="s">
        <v>52</v>
      </c>
      <c r="AY311" s="2" t="s">
        <v>52</v>
      </c>
    </row>
    <row r="312" spans="1:51" ht="30" customHeight="1" x14ac:dyDescent="0.3">
      <c r="A312" s="8" t="s">
        <v>471</v>
      </c>
      <c r="B312" s="8" t="s">
        <v>424</v>
      </c>
      <c r="C312" s="8" t="s">
        <v>425</v>
      </c>
      <c r="D312" s="9">
        <v>0.2</v>
      </c>
      <c r="E312" s="12">
        <f>단가대비표!O77</f>
        <v>0</v>
      </c>
      <c r="F312" s="13">
        <f>TRUNC(E312*D312,1)</f>
        <v>0</v>
      </c>
      <c r="G312" s="12">
        <f>단가대비표!P77</f>
        <v>265406</v>
      </c>
      <c r="H312" s="13">
        <f>TRUNC(G312*D312,1)</f>
        <v>53081.2</v>
      </c>
      <c r="I312" s="12">
        <f>단가대비표!V77</f>
        <v>0</v>
      </c>
      <c r="J312" s="13">
        <f>TRUNC(I312*D312,1)</f>
        <v>0</v>
      </c>
      <c r="K312" s="12">
        <f t="shared" si="65"/>
        <v>265406</v>
      </c>
      <c r="L312" s="13">
        <f t="shared" si="65"/>
        <v>53081.2</v>
      </c>
      <c r="M312" s="8" t="s">
        <v>52</v>
      </c>
      <c r="N312" s="2" t="s">
        <v>248</v>
      </c>
      <c r="O312" s="2" t="s">
        <v>472</v>
      </c>
      <c r="P312" s="2" t="s">
        <v>64</v>
      </c>
      <c r="Q312" s="2" t="s">
        <v>64</v>
      </c>
      <c r="R312" s="2" t="s">
        <v>63</v>
      </c>
      <c r="S312" s="3"/>
      <c r="T312" s="3"/>
      <c r="U312" s="3"/>
      <c r="V312" s="3">
        <v>1</v>
      </c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2" t="s">
        <v>52</v>
      </c>
      <c r="AW312" s="2" t="s">
        <v>757</v>
      </c>
      <c r="AX312" s="2" t="s">
        <v>52</v>
      </c>
      <c r="AY312" s="2" t="s">
        <v>52</v>
      </c>
    </row>
    <row r="313" spans="1:51" ht="30" customHeight="1" x14ac:dyDescent="0.3">
      <c r="A313" s="8" t="s">
        <v>428</v>
      </c>
      <c r="B313" s="8" t="s">
        <v>429</v>
      </c>
      <c r="C313" s="8" t="s">
        <v>430</v>
      </c>
      <c r="D313" s="9">
        <v>1</v>
      </c>
      <c r="E313" s="12">
        <f>TRUNC(SUMIF(V311:V313, RIGHTB(O313, 1), H311:H313)*U313, 2)</f>
        <v>1592.43</v>
      </c>
      <c r="F313" s="13">
        <f>TRUNC(E313*D313,1)</f>
        <v>1592.4</v>
      </c>
      <c r="G313" s="12">
        <v>0</v>
      </c>
      <c r="H313" s="13">
        <f>TRUNC(G313*D313,1)</f>
        <v>0</v>
      </c>
      <c r="I313" s="12">
        <v>0</v>
      </c>
      <c r="J313" s="13">
        <f>TRUNC(I313*D313,1)</f>
        <v>0</v>
      </c>
      <c r="K313" s="12">
        <f t="shared" si="65"/>
        <v>1592.4</v>
      </c>
      <c r="L313" s="13">
        <f t="shared" si="65"/>
        <v>1592.4</v>
      </c>
      <c r="M313" s="8" t="s">
        <v>52</v>
      </c>
      <c r="N313" s="2" t="s">
        <v>248</v>
      </c>
      <c r="O313" s="2" t="s">
        <v>431</v>
      </c>
      <c r="P313" s="2" t="s">
        <v>64</v>
      </c>
      <c r="Q313" s="2" t="s">
        <v>64</v>
      </c>
      <c r="R313" s="2" t="s">
        <v>64</v>
      </c>
      <c r="S313" s="3">
        <v>1</v>
      </c>
      <c r="T313" s="3">
        <v>0</v>
      </c>
      <c r="U313" s="3">
        <v>0.03</v>
      </c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2" t="s">
        <v>52</v>
      </c>
      <c r="AW313" s="2" t="s">
        <v>758</v>
      </c>
      <c r="AX313" s="2" t="s">
        <v>52</v>
      </c>
      <c r="AY313" s="2" t="s">
        <v>52</v>
      </c>
    </row>
    <row r="314" spans="1:51" ht="30" customHeight="1" x14ac:dyDescent="0.3">
      <c r="A314" s="8" t="s">
        <v>433</v>
      </c>
      <c r="B314" s="8" t="s">
        <v>52</v>
      </c>
      <c r="C314" s="8" t="s">
        <v>52</v>
      </c>
      <c r="D314" s="9"/>
      <c r="E314" s="12"/>
      <c r="F314" s="13">
        <f>TRUNC(SUMIF(N311:N313, N310, F311:F313),0)</f>
        <v>65054</v>
      </c>
      <c r="G314" s="12"/>
      <c r="H314" s="13">
        <f>TRUNC(SUMIF(N311:N313, N310, H311:H313),0)</f>
        <v>53081</v>
      </c>
      <c r="I314" s="12"/>
      <c r="J314" s="13">
        <f>TRUNC(SUMIF(N311:N313, N310, J311:J313),0)</f>
        <v>0</v>
      </c>
      <c r="K314" s="12"/>
      <c r="L314" s="13">
        <f>F314+H314+J314</f>
        <v>118135</v>
      </c>
      <c r="M314" s="8" t="s">
        <v>52</v>
      </c>
      <c r="N314" s="2" t="s">
        <v>231</v>
      </c>
      <c r="O314" s="2" t="s">
        <v>231</v>
      </c>
      <c r="P314" s="2" t="s">
        <v>52</v>
      </c>
      <c r="Q314" s="2" t="s">
        <v>52</v>
      </c>
      <c r="R314" s="2" t="s">
        <v>52</v>
      </c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2" t="s">
        <v>52</v>
      </c>
      <c r="AW314" s="2" t="s">
        <v>52</v>
      </c>
      <c r="AX314" s="2" t="s">
        <v>52</v>
      </c>
      <c r="AY314" s="2" t="s">
        <v>52</v>
      </c>
    </row>
    <row r="315" spans="1:51" ht="30" customHeight="1" x14ac:dyDescent="0.3">
      <c r="A315" s="9"/>
      <c r="B315" s="9"/>
      <c r="C315" s="9"/>
      <c r="D315" s="9"/>
      <c r="E315" s="12"/>
      <c r="F315" s="13"/>
      <c r="G315" s="12"/>
      <c r="H315" s="13"/>
      <c r="I315" s="12"/>
      <c r="J315" s="13"/>
      <c r="K315" s="12"/>
      <c r="L315" s="13"/>
      <c r="M315" s="9"/>
    </row>
    <row r="316" spans="1:51" ht="30" customHeight="1" x14ac:dyDescent="0.3">
      <c r="A316" s="154" t="s">
        <v>759</v>
      </c>
      <c r="B316" s="154"/>
      <c r="C316" s="154"/>
      <c r="D316" s="154"/>
      <c r="E316" s="155"/>
      <c r="F316" s="156"/>
      <c r="G316" s="155"/>
      <c r="H316" s="156"/>
      <c r="I316" s="155"/>
      <c r="J316" s="156"/>
      <c r="K316" s="155"/>
      <c r="L316" s="156"/>
      <c r="M316" s="154"/>
      <c r="N316" s="1" t="s">
        <v>253</v>
      </c>
    </row>
    <row r="317" spans="1:51" ht="30" customHeight="1" x14ac:dyDescent="0.3">
      <c r="A317" s="8" t="s">
        <v>250</v>
      </c>
      <c r="B317" s="8" t="s">
        <v>251</v>
      </c>
      <c r="C317" s="8" t="s">
        <v>138</v>
      </c>
      <c r="D317" s="9">
        <v>1</v>
      </c>
      <c r="E317" s="12">
        <f>단가대비표!O19</f>
        <v>100000</v>
      </c>
      <c r="F317" s="13">
        <f>TRUNC(E317*D317,1)</f>
        <v>100000</v>
      </c>
      <c r="G317" s="12">
        <f>단가대비표!P19</f>
        <v>0</v>
      </c>
      <c r="H317" s="13">
        <f>TRUNC(G317*D317,1)</f>
        <v>0</v>
      </c>
      <c r="I317" s="12">
        <f>단가대비표!V19</f>
        <v>0</v>
      </c>
      <c r="J317" s="13">
        <f>TRUNC(I317*D317,1)</f>
        <v>0</v>
      </c>
      <c r="K317" s="12">
        <f t="shared" ref="K317:L319" si="66">TRUNC(E317+G317+I317,1)</f>
        <v>100000</v>
      </c>
      <c r="L317" s="13">
        <f t="shared" si="66"/>
        <v>100000</v>
      </c>
      <c r="M317" s="8" t="s">
        <v>52</v>
      </c>
      <c r="N317" s="2" t="s">
        <v>253</v>
      </c>
      <c r="O317" s="2" t="s">
        <v>760</v>
      </c>
      <c r="P317" s="2" t="s">
        <v>64</v>
      </c>
      <c r="Q317" s="2" t="s">
        <v>64</v>
      </c>
      <c r="R317" s="2" t="s">
        <v>63</v>
      </c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2" t="s">
        <v>52</v>
      </c>
      <c r="AW317" s="2" t="s">
        <v>761</v>
      </c>
      <c r="AX317" s="2" t="s">
        <v>52</v>
      </c>
      <c r="AY317" s="2" t="s">
        <v>52</v>
      </c>
    </row>
    <row r="318" spans="1:51" ht="30" customHeight="1" x14ac:dyDescent="0.3">
      <c r="A318" s="8" t="s">
        <v>471</v>
      </c>
      <c r="B318" s="8" t="s">
        <v>424</v>
      </c>
      <c r="C318" s="8" t="s">
        <v>425</v>
      </c>
      <c r="D318" s="9">
        <v>0.2</v>
      </c>
      <c r="E318" s="12">
        <f>단가대비표!O77</f>
        <v>0</v>
      </c>
      <c r="F318" s="13">
        <f>TRUNC(E318*D318,1)</f>
        <v>0</v>
      </c>
      <c r="G318" s="12">
        <f>단가대비표!P77</f>
        <v>265406</v>
      </c>
      <c r="H318" s="13">
        <f>TRUNC(G318*D318,1)</f>
        <v>53081.2</v>
      </c>
      <c r="I318" s="12">
        <f>단가대비표!V77</f>
        <v>0</v>
      </c>
      <c r="J318" s="13">
        <f>TRUNC(I318*D318,1)</f>
        <v>0</v>
      </c>
      <c r="K318" s="12">
        <f t="shared" si="66"/>
        <v>265406</v>
      </c>
      <c r="L318" s="13">
        <f t="shared" si="66"/>
        <v>53081.2</v>
      </c>
      <c r="M318" s="8" t="s">
        <v>52</v>
      </c>
      <c r="N318" s="2" t="s">
        <v>253</v>
      </c>
      <c r="O318" s="2" t="s">
        <v>472</v>
      </c>
      <c r="P318" s="2" t="s">
        <v>64</v>
      </c>
      <c r="Q318" s="2" t="s">
        <v>64</v>
      </c>
      <c r="R318" s="2" t="s">
        <v>63</v>
      </c>
      <c r="S318" s="3"/>
      <c r="T318" s="3"/>
      <c r="U318" s="3"/>
      <c r="V318" s="3">
        <v>1</v>
      </c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2" t="s">
        <v>52</v>
      </c>
      <c r="AW318" s="2" t="s">
        <v>762</v>
      </c>
      <c r="AX318" s="2" t="s">
        <v>52</v>
      </c>
      <c r="AY318" s="2" t="s">
        <v>52</v>
      </c>
    </row>
    <row r="319" spans="1:51" ht="30" customHeight="1" x14ac:dyDescent="0.3">
      <c r="A319" s="8" t="s">
        <v>428</v>
      </c>
      <c r="B319" s="8" t="s">
        <v>429</v>
      </c>
      <c r="C319" s="8" t="s">
        <v>430</v>
      </c>
      <c r="D319" s="9">
        <v>1</v>
      </c>
      <c r="E319" s="12">
        <f>TRUNC(SUMIF(V317:V319, RIGHTB(O319, 1), H317:H319)*U319, 2)</f>
        <v>1592.43</v>
      </c>
      <c r="F319" s="13">
        <f>TRUNC(E319*D319,1)</f>
        <v>1592.4</v>
      </c>
      <c r="G319" s="12">
        <v>0</v>
      </c>
      <c r="H319" s="13">
        <f>TRUNC(G319*D319,1)</f>
        <v>0</v>
      </c>
      <c r="I319" s="12">
        <v>0</v>
      </c>
      <c r="J319" s="13">
        <f>TRUNC(I319*D319,1)</f>
        <v>0</v>
      </c>
      <c r="K319" s="12">
        <f t="shared" si="66"/>
        <v>1592.4</v>
      </c>
      <c r="L319" s="13">
        <f t="shared" si="66"/>
        <v>1592.4</v>
      </c>
      <c r="M319" s="8" t="s">
        <v>52</v>
      </c>
      <c r="N319" s="2" t="s">
        <v>253</v>
      </c>
      <c r="O319" s="2" t="s">
        <v>431</v>
      </c>
      <c r="P319" s="2" t="s">
        <v>64</v>
      </c>
      <c r="Q319" s="2" t="s">
        <v>64</v>
      </c>
      <c r="R319" s="2" t="s">
        <v>64</v>
      </c>
      <c r="S319" s="3">
        <v>1</v>
      </c>
      <c r="T319" s="3">
        <v>0</v>
      </c>
      <c r="U319" s="3">
        <v>0.03</v>
      </c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2" t="s">
        <v>52</v>
      </c>
      <c r="AW319" s="2" t="s">
        <v>763</v>
      </c>
      <c r="AX319" s="2" t="s">
        <v>52</v>
      </c>
      <c r="AY319" s="2" t="s">
        <v>52</v>
      </c>
    </row>
    <row r="320" spans="1:51" ht="30" customHeight="1" x14ac:dyDescent="0.3">
      <c r="A320" s="8" t="s">
        <v>433</v>
      </c>
      <c r="B320" s="8" t="s">
        <v>52</v>
      </c>
      <c r="C320" s="8" t="s">
        <v>52</v>
      </c>
      <c r="D320" s="9"/>
      <c r="E320" s="12"/>
      <c r="F320" s="13">
        <f>TRUNC(SUMIF(N317:N319, N316, F317:F319),0)</f>
        <v>101592</v>
      </c>
      <c r="G320" s="12"/>
      <c r="H320" s="13">
        <f>TRUNC(SUMIF(N317:N319, N316, H317:H319),0)</f>
        <v>53081</v>
      </c>
      <c r="I320" s="12"/>
      <c r="J320" s="13">
        <f>TRUNC(SUMIF(N317:N319, N316, J317:J319),0)</f>
        <v>0</v>
      </c>
      <c r="K320" s="12"/>
      <c r="L320" s="13">
        <f>F320+H320+J320</f>
        <v>154673</v>
      </c>
      <c r="M320" s="8" t="s">
        <v>52</v>
      </c>
      <c r="N320" s="2" t="s">
        <v>231</v>
      </c>
      <c r="O320" s="2" t="s">
        <v>231</v>
      </c>
      <c r="P320" s="2" t="s">
        <v>52</v>
      </c>
      <c r="Q320" s="2" t="s">
        <v>52</v>
      </c>
      <c r="R320" s="2" t="s">
        <v>52</v>
      </c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2" t="s">
        <v>52</v>
      </c>
      <c r="AW320" s="2" t="s">
        <v>52</v>
      </c>
      <c r="AX320" s="2" t="s">
        <v>52</v>
      </c>
      <c r="AY320" s="2" t="s">
        <v>52</v>
      </c>
    </row>
    <row r="321" spans="1:51" ht="30" customHeight="1" x14ac:dyDescent="0.3">
      <c r="A321" s="9"/>
      <c r="B321" s="9"/>
      <c r="C321" s="9"/>
      <c r="D321" s="9"/>
      <c r="E321" s="12"/>
      <c r="F321" s="13"/>
      <c r="G321" s="12"/>
      <c r="H321" s="13"/>
      <c r="I321" s="12"/>
      <c r="J321" s="13"/>
      <c r="K321" s="12"/>
      <c r="L321" s="13"/>
      <c r="M321" s="9"/>
    </row>
    <row r="322" spans="1:51" ht="30" customHeight="1" x14ac:dyDescent="0.3">
      <c r="A322" s="154" t="s">
        <v>764</v>
      </c>
      <c r="B322" s="154"/>
      <c r="C322" s="154"/>
      <c r="D322" s="154"/>
      <c r="E322" s="155"/>
      <c r="F322" s="156"/>
      <c r="G322" s="155"/>
      <c r="H322" s="156"/>
      <c r="I322" s="155"/>
      <c r="J322" s="156"/>
      <c r="K322" s="155"/>
      <c r="L322" s="156"/>
      <c r="M322" s="154"/>
      <c r="N322" s="1" t="s">
        <v>322</v>
      </c>
    </row>
    <row r="323" spans="1:51" ht="30" customHeight="1" x14ac:dyDescent="0.3">
      <c r="A323" s="8" t="s">
        <v>319</v>
      </c>
      <c r="B323" s="8" t="s">
        <v>765</v>
      </c>
      <c r="C323" s="8" t="s">
        <v>766</v>
      </c>
      <c r="D323" s="9">
        <v>1</v>
      </c>
      <c r="E323" s="12">
        <f>단가대비표!O20</f>
        <v>160000</v>
      </c>
      <c r="F323" s="13">
        <f>TRUNC(E323*D323,1)</f>
        <v>160000</v>
      </c>
      <c r="G323" s="12">
        <f>단가대비표!P20</f>
        <v>0</v>
      </c>
      <c r="H323" s="13">
        <f>TRUNC(G323*D323,1)</f>
        <v>0</v>
      </c>
      <c r="I323" s="12">
        <f>단가대비표!V20</f>
        <v>0</v>
      </c>
      <c r="J323" s="13">
        <f>TRUNC(I323*D323,1)</f>
        <v>0</v>
      </c>
      <c r="K323" s="12">
        <f t="shared" ref="K323:L325" si="67">TRUNC(E323+G323+I323,1)</f>
        <v>160000</v>
      </c>
      <c r="L323" s="13">
        <f t="shared" si="67"/>
        <v>160000</v>
      </c>
      <c r="M323" s="8" t="s">
        <v>52</v>
      </c>
      <c r="N323" s="2" t="s">
        <v>322</v>
      </c>
      <c r="O323" s="2" t="s">
        <v>767</v>
      </c>
      <c r="P323" s="2" t="s">
        <v>64</v>
      </c>
      <c r="Q323" s="2" t="s">
        <v>64</v>
      </c>
      <c r="R323" s="2" t="s">
        <v>63</v>
      </c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2" t="s">
        <v>52</v>
      </c>
      <c r="AW323" s="2" t="s">
        <v>768</v>
      </c>
      <c r="AX323" s="2" t="s">
        <v>52</v>
      </c>
      <c r="AY323" s="2" t="s">
        <v>52</v>
      </c>
    </row>
    <row r="324" spans="1:51" ht="30" customHeight="1" x14ac:dyDescent="0.3">
      <c r="A324" s="8" t="s">
        <v>471</v>
      </c>
      <c r="B324" s="8" t="s">
        <v>424</v>
      </c>
      <c r="C324" s="8" t="s">
        <v>425</v>
      </c>
      <c r="D324" s="9">
        <v>0.15</v>
      </c>
      <c r="E324" s="12">
        <f>단가대비표!O77</f>
        <v>0</v>
      </c>
      <c r="F324" s="13">
        <f>TRUNC(E324*D324,1)</f>
        <v>0</v>
      </c>
      <c r="G324" s="12">
        <f>단가대비표!P77</f>
        <v>265406</v>
      </c>
      <c r="H324" s="13">
        <f>TRUNC(G324*D324,1)</f>
        <v>39810.9</v>
      </c>
      <c r="I324" s="12">
        <f>단가대비표!V77</f>
        <v>0</v>
      </c>
      <c r="J324" s="13">
        <f>TRUNC(I324*D324,1)</f>
        <v>0</v>
      </c>
      <c r="K324" s="12">
        <f t="shared" si="67"/>
        <v>265406</v>
      </c>
      <c r="L324" s="13">
        <f t="shared" si="67"/>
        <v>39810.9</v>
      </c>
      <c r="M324" s="8" t="s">
        <v>52</v>
      </c>
      <c r="N324" s="2" t="s">
        <v>322</v>
      </c>
      <c r="O324" s="2" t="s">
        <v>472</v>
      </c>
      <c r="P324" s="2" t="s">
        <v>64</v>
      </c>
      <c r="Q324" s="2" t="s">
        <v>64</v>
      </c>
      <c r="R324" s="2" t="s">
        <v>63</v>
      </c>
      <c r="S324" s="3"/>
      <c r="T324" s="3"/>
      <c r="U324" s="3"/>
      <c r="V324" s="3">
        <v>1</v>
      </c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2" t="s">
        <v>52</v>
      </c>
      <c r="AW324" s="2" t="s">
        <v>769</v>
      </c>
      <c r="AX324" s="2" t="s">
        <v>52</v>
      </c>
      <c r="AY324" s="2" t="s">
        <v>52</v>
      </c>
    </row>
    <row r="325" spans="1:51" ht="30" customHeight="1" x14ac:dyDescent="0.3">
      <c r="A325" s="8" t="s">
        <v>428</v>
      </c>
      <c r="B325" s="8" t="s">
        <v>429</v>
      </c>
      <c r="C325" s="8" t="s">
        <v>430</v>
      </c>
      <c r="D325" s="9">
        <v>1</v>
      </c>
      <c r="E325" s="12">
        <f>TRUNC(SUMIF(V323:V325, RIGHTB(O325, 1), H323:H325)*U325, 2)</f>
        <v>1194.32</v>
      </c>
      <c r="F325" s="13">
        <f>TRUNC(E325*D325,1)</f>
        <v>1194.3</v>
      </c>
      <c r="G325" s="12">
        <v>0</v>
      </c>
      <c r="H325" s="13">
        <f>TRUNC(G325*D325,1)</f>
        <v>0</v>
      </c>
      <c r="I325" s="12">
        <v>0</v>
      </c>
      <c r="J325" s="13">
        <f>TRUNC(I325*D325,1)</f>
        <v>0</v>
      </c>
      <c r="K325" s="12">
        <f t="shared" si="67"/>
        <v>1194.3</v>
      </c>
      <c r="L325" s="13">
        <f t="shared" si="67"/>
        <v>1194.3</v>
      </c>
      <c r="M325" s="8" t="s">
        <v>52</v>
      </c>
      <c r="N325" s="2" t="s">
        <v>322</v>
      </c>
      <c r="O325" s="2" t="s">
        <v>431</v>
      </c>
      <c r="P325" s="2" t="s">
        <v>64</v>
      </c>
      <c r="Q325" s="2" t="s">
        <v>64</v>
      </c>
      <c r="R325" s="2" t="s">
        <v>64</v>
      </c>
      <c r="S325" s="3">
        <v>1</v>
      </c>
      <c r="T325" s="3">
        <v>0</v>
      </c>
      <c r="U325" s="3">
        <v>0.03</v>
      </c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2" t="s">
        <v>52</v>
      </c>
      <c r="AW325" s="2" t="s">
        <v>770</v>
      </c>
      <c r="AX325" s="2" t="s">
        <v>52</v>
      </c>
      <c r="AY325" s="2" t="s">
        <v>52</v>
      </c>
    </row>
    <row r="326" spans="1:51" ht="30" customHeight="1" x14ac:dyDescent="0.3">
      <c r="A326" s="8" t="s">
        <v>433</v>
      </c>
      <c r="B326" s="8" t="s">
        <v>52</v>
      </c>
      <c r="C326" s="8" t="s">
        <v>52</v>
      </c>
      <c r="D326" s="9"/>
      <c r="E326" s="12"/>
      <c r="F326" s="13">
        <f>TRUNC(SUMIF(N323:N325, N322, F323:F325),0)</f>
        <v>161194</v>
      </c>
      <c r="G326" s="12"/>
      <c r="H326" s="13">
        <f>TRUNC(SUMIF(N323:N325, N322, H323:H325),0)</f>
        <v>39810</v>
      </c>
      <c r="I326" s="12"/>
      <c r="J326" s="13">
        <f>TRUNC(SUMIF(N323:N325, N322, J323:J325),0)</f>
        <v>0</v>
      </c>
      <c r="K326" s="12"/>
      <c r="L326" s="13">
        <f>F326+H326+J326</f>
        <v>201004</v>
      </c>
      <c r="M326" s="8" t="s">
        <v>52</v>
      </c>
      <c r="N326" s="2" t="s">
        <v>231</v>
      </c>
      <c r="O326" s="2" t="s">
        <v>231</v>
      </c>
      <c r="P326" s="2" t="s">
        <v>52</v>
      </c>
      <c r="Q326" s="2" t="s">
        <v>52</v>
      </c>
      <c r="R326" s="2" t="s">
        <v>52</v>
      </c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2" t="s">
        <v>52</v>
      </c>
      <c r="AW326" s="2" t="s">
        <v>52</v>
      </c>
      <c r="AX326" s="2" t="s">
        <v>52</v>
      </c>
      <c r="AY326" s="2" t="s">
        <v>52</v>
      </c>
    </row>
    <row r="327" spans="1:51" ht="30" customHeight="1" x14ac:dyDescent="0.3">
      <c r="A327" s="9"/>
      <c r="B327" s="9"/>
      <c r="C327" s="9"/>
      <c r="D327" s="9"/>
      <c r="E327" s="12"/>
      <c r="F327" s="13"/>
      <c r="G327" s="12"/>
      <c r="H327" s="13"/>
      <c r="I327" s="12"/>
      <c r="J327" s="13"/>
      <c r="K327" s="12"/>
      <c r="L327" s="13"/>
      <c r="M327" s="9"/>
    </row>
    <row r="328" spans="1:51" ht="30" customHeight="1" x14ac:dyDescent="0.3">
      <c r="A328" s="154" t="s">
        <v>771</v>
      </c>
      <c r="B328" s="154"/>
      <c r="C328" s="154"/>
      <c r="D328" s="154"/>
      <c r="E328" s="155"/>
      <c r="F328" s="156"/>
      <c r="G328" s="155"/>
      <c r="H328" s="156"/>
      <c r="I328" s="155"/>
      <c r="J328" s="156"/>
      <c r="K328" s="155"/>
      <c r="L328" s="156"/>
      <c r="M328" s="154"/>
      <c r="N328" s="1" t="s">
        <v>327</v>
      </c>
    </row>
    <row r="329" spans="1:51" ht="30" customHeight="1" x14ac:dyDescent="0.3">
      <c r="A329" s="8" t="s">
        <v>324</v>
      </c>
      <c r="B329" s="8" t="s">
        <v>325</v>
      </c>
      <c r="C329" s="8" t="s">
        <v>123</v>
      </c>
      <c r="D329" s="9">
        <v>1</v>
      </c>
      <c r="E329" s="12">
        <f>단가대비표!O69</f>
        <v>150000</v>
      </c>
      <c r="F329" s="13">
        <f>TRUNC(E329*D329,1)</f>
        <v>150000</v>
      </c>
      <c r="G329" s="12">
        <f>단가대비표!P69</f>
        <v>0</v>
      </c>
      <c r="H329" s="13">
        <f>TRUNC(G329*D329,1)</f>
        <v>0</v>
      </c>
      <c r="I329" s="12">
        <f>단가대비표!V69</f>
        <v>0</v>
      </c>
      <c r="J329" s="13">
        <f>TRUNC(I329*D329,1)</f>
        <v>0</v>
      </c>
      <c r="K329" s="12">
        <f t="shared" ref="K329:L331" si="68">TRUNC(E329+G329+I329,1)</f>
        <v>150000</v>
      </c>
      <c r="L329" s="13">
        <f t="shared" si="68"/>
        <v>150000</v>
      </c>
      <c r="M329" s="8" t="s">
        <v>52</v>
      </c>
      <c r="N329" s="2" t="s">
        <v>327</v>
      </c>
      <c r="O329" s="2" t="s">
        <v>772</v>
      </c>
      <c r="P329" s="2" t="s">
        <v>64</v>
      </c>
      <c r="Q329" s="2" t="s">
        <v>64</v>
      </c>
      <c r="R329" s="2" t="s">
        <v>63</v>
      </c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2" t="s">
        <v>52</v>
      </c>
      <c r="AW329" s="2" t="s">
        <v>773</v>
      </c>
      <c r="AX329" s="2" t="s">
        <v>52</v>
      </c>
      <c r="AY329" s="2" t="s">
        <v>52</v>
      </c>
    </row>
    <row r="330" spans="1:51" ht="30" customHeight="1" x14ac:dyDescent="0.3">
      <c r="A330" s="8" t="s">
        <v>471</v>
      </c>
      <c r="B330" s="8" t="s">
        <v>424</v>
      </c>
      <c r="C330" s="8" t="s">
        <v>425</v>
      </c>
      <c r="D330" s="9">
        <v>0.3</v>
      </c>
      <c r="E330" s="12">
        <f>단가대비표!O77</f>
        <v>0</v>
      </c>
      <c r="F330" s="13">
        <f>TRUNC(E330*D330,1)</f>
        <v>0</v>
      </c>
      <c r="G330" s="12">
        <f>단가대비표!P77</f>
        <v>265406</v>
      </c>
      <c r="H330" s="13">
        <f>TRUNC(G330*D330,1)</f>
        <v>79621.8</v>
      </c>
      <c r="I330" s="12">
        <f>단가대비표!V77</f>
        <v>0</v>
      </c>
      <c r="J330" s="13">
        <f>TRUNC(I330*D330,1)</f>
        <v>0</v>
      </c>
      <c r="K330" s="12">
        <f t="shared" si="68"/>
        <v>265406</v>
      </c>
      <c r="L330" s="13">
        <f t="shared" si="68"/>
        <v>79621.8</v>
      </c>
      <c r="M330" s="8" t="s">
        <v>52</v>
      </c>
      <c r="N330" s="2" t="s">
        <v>327</v>
      </c>
      <c r="O330" s="2" t="s">
        <v>472</v>
      </c>
      <c r="P330" s="2" t="s">
        <v>64</v>
      </c>
      <c r="Q330" s="2" t="s">
        <v>64</v>
      </c>
      <c r="R330" s="2" t="s">
        <v>63</v>
      </c>
      <c r="S330" s="3"/>
      <c r="T330" s="3"/>
      <c r="U330" s="3"/>
      <c r="V330" s="3">
        <v>1</v>
      </c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2" t="s">
        <v>52</v>
      </c>
      <c r="AW330" s="2" t="s">
        <v>774</v>
      </c>
      <c r="AX330" s="2" t="s">
        <v>52</v>
      </c>
      <c r="AY330" s="2" t="s">
        <v>52</v>
      </c>
    </row>
    <row r="331" spans="1:51" ht="30" customHeight="1" x14ac:dyDescent="0.3">
      <c r="A331" s="8" t="s">
        <v>428</v>
      </c>
      <c r="B331" s="8" t="s">
        <v>429</v>
      </c>
      <c r="C331" s="8" t="s">
        <v>430</v>
      </c>
      <c r="D331" s="9">
        <v>1</v>
      </c>
      <c r="E331" s="12">
        <f>TRUNC(SUMIF(V329:V331, RIGHTB(O331, 1), H329:H331)*U331, 2)</f>
        <v>2388.65</v>
      </c>
      <c r="F331" s="13">
        <f>TRUNC(E331*D331,1)</f>
        <v>2388.6</v>
      </c>
      <c r="G331" s="12">
        <v>0</v>
      </c>
      <c r="H331" s="13">
        <f>TRUNC(G331*D331,1)</f>
        <v>0</v>
      </c>
      <c r="I331" s="12">
        <v>0</v>
      </c>
      <c r="J331" s="13">
        <f>TRUNC(I331*D331,1)</f>
        <v>0</v>
      </c>
      <c r="K331" s="12">
        <f t="shared" si="68"/>
        <v>2388.6</v>
      </c>
      <c r="L331" s="13">
        <f t="shared" si="68"/>
        <v>2388.6</v>
      </c>
      <c r="M331" s="8" t="s">
        <v>52</v>
      </c>
      <c r="N331" s="2" t="s">
        <v>327</v>
      </c>
      <c r="O331" s="2" t="s">
        <v>431</v>
      </c>
      <c r="P331" s="2" t="s">
        <v>64</v>
      </c>
      <c r="Q331" s="2" t="s">
        <v>64</v>
      </c>
      <c r="R331" s="2" t="s">
        <v>64</v>
      </c>
      <c r="S331" s="3">
        <v>1</v>
      </c>
      <c r="T331" s="3">
        <v>0</v>
      </c>
      <c r="U331" s="3">
        <v>0.03</v>
      </c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2" t="s">
        <v>52</v>
      </c>
      <c r="AW331" s="2" t="s">
        <v>775</v>
      </c>
      <c r="AX331" s="2" t="s">
        <v>52</v>
      </c>
      <c r="AY331" s="2" t="s">
        <v>52</v>
      </c>
    </row>
    <row r="332" spans="1:51" ht="30" customHeight="1" x14ac:dyDescent="0.3">
      <c r="A332" s="8" t="s">
        <v>433</v>
      </c>
      <c r="B332" s="8" t="s">
        <v>52</v>
      </c>
      <c r="C332" s="8" t="s">
        <v>52</v>
      </c>
      <c r="D332" s="9"/>
      <c r="E332" s="12"/>
      <c r="F332" s="13">
        <f>TRUNC(SUMIF(N329:N331, N328, F329:F331),0)</f>
        <v>152388</v>
      </c>
      <c r="G332" s="12"/>
      <c r="H332" s="13">
        <f>TRUNC(SUMIF(N329:N331, N328, H329:H331),0)</f>
        <v>79621</v>
      </c>
      <c r="I332" s="12"/>
      <c r="J332" s="13">
        <f>TRUNC(SUMIF(N329:N331, N328, J329:J331),0)</f>
        <v>0</v>
      </c>
      <c r="K332" s="12"/>
      <c r="L332" s="13">
        <f>F332+H332+J332</f>
        <v>232009</v>
      </c>
      <c r="M332" s="8" t="s">
        <v>52</v>
      </c>
      <c r="N332" s="2" t="s">
        <v>231</v>
      </c>
      <c r="O332" s="2" t="s">
        <v>231</v>
      </c>
      <c r="P332" s="2" t="s">
        <v>52</v>
      </c>
      <c r="Q332" s="2" t="s">
        <v>52</v>
      </c>
      <c r="R332" s="2" t="s">
        <v>52</v>
      </c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2" t="s">
        <v>52</v>
      </c>
      <c r="AW332" s="2" t="s">
        <v>52</v>
      </c>
      <c r="AX332" s="2" t="s">
        <v>52</v>
      </c>
      <c r="AY332" s="2" t="s">
        <v>52</v>
      </c>
    </row>
    <row r="333" spans="1:51" ht="30" customHeight="1" x14ac:dyDescent="0.3">
      <c r="A333" s="9"/>
      <c r="B333" s="9"/>
      <c r="C333" s="9"/>
      <c r="D333" s="9"/>
      <c r="E333" s="12"/>
      <c r="F333" s="13"/>
      <c r="G333" s="12"/>
      <c r="H333" s="13"/>
      <c r="I333" s="12"/>
      <c r="J333" s="13"/>
      <c r="K333" s="12"/>
      <c r="L333" s="13"/>
      <c r="M333" s="9"/>
    </row>
    <row r="334" spans="1:51" ht="30" customHeight="1" x14ac:dyDescent="0.3">
      <c r="A334" s="154" t="s">
        <v>776</v>
      </c>
      <c r="B334" s="154"/>
      <c r="C334" s="154"/>
      <c r="D334" s="154"/>
      <c r="E334" s="155"/>
      <c r="F334" s="156"/>
      <c r="G334" s="155"/>
      <c r="H334" s="156"/>
      <c r="I334" s="155"/>
      <c r="J334" s="156"/>
      <c r="K334" s="155"/>
      <c r="L334" s="156"/>
      <c r="M334" s="154"/>
      <c r="N334" s="1" t="s">
        <v>332</v>
      </c>
    </row>
    <row r="335" spans="1:51" ht="30" customHeight="1" x14ac:dyDescent="0.3">
      <c r="A335" s="8" t="s">
        <v>329</v>
      </c>
      <c r="B335" s="8" t="s">
        <v>330</v>
      </c>
      <c r="C335" s="8" t="s">
        <v>60</v>
      </c>
      <c r="D335" s="9">
        <v>1</v>
      </c>
      <c r="E335" s="12">
        <f>단가대비표!O70</f>
        <v>3000</v>
      </c>
      <c r="F335" s="13">
        <f>TRUNC(E335*D335,1)</f>
        <v>3000</v>
      </c>
      <c r="G335" s="12">
        <f>단가대비표!P70</f>
        <v>0</v>
      </c>
      <c r="H335" s="13">
        <f>TRUNC(G335*D335,1)</f>
        <v>0</v>
      </c>
      <c r="I335" s="12">
        <f>단가대비표!V70</f>
        <v>0</v>
      </c>
      <c r="J335" s="13">
        <f>TRUNC(I335*D335,1)</f>
        <v>0</v>
      </c>
      <c r="K335" s="12">
        <f t="shared" ref="K335:L338" si="69">TRUNC(E335+G335+I335,1)</f>
        <v>3000</v>
      </c>
      <c r="L335" s="13">
        <f t="shared" si="69"/>
        <v>3000</v>
      </c>
      <c r="M335" s="8" t="s">
        <v>52</v>
      </c>
      <c r="N335" s="2" t="s">
        <v>332</v>
      </c>
      <c r="O335" s="2" t="s">
        <v>778</v>
      </c>
      <c r="P335" s="2" t="s">
        <v>64</v>
      </c>
      <c r="Q335" s="2" t="s">
        <v>64</v>
      </c>
      <c r="R335" s="2" t="s">
        <v>63</v>
      </c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2" t="s">
        <v>52</v>
      </c>
      <c r="AW335" s="2" t="s">
        <v>779</v>
      </c>
      <c r="AX335" s="2" t="s">
        <v>52</v>
      </c>
      <c r="AY335" s="2" t="s">
        <v>52</v>
      </c>
    </row>
    <row r="336" spans="1:51" ht="30" customHeight="1" x14ac:dyDescent="0.3">
      <c r="A336" s="8" t="s">
        <v>423</v>
      </c>
      <c r="B336" s="8" t="s">
        <v>424</v>
      </c>
      <c r="C336" s="8" t="s">
        <v>425</v>
      </c>
      <c r="D336" s="9">
        <v>3.5999999999999999E-3</v>
      </c>
      <c r="E336" s="12">
        <f>단가대비표!O74</f>
        <v>0</v>
      </c>
      <c r="F336" s="13">
        <f>TRUNC(E336*D336,1)</f>
        <v>0</v>
      </c>
      <c r="G336" s="12">
        <f>단가대비표!P74</f>
        <v>157068</v>
      </c>
      <c r="H336" s="13">
        <f>TRUNC(G336*D336,1)</f>
        <v>565.4</v>
      </c>
      <c r="I336" s="12">
        <f>단가대비표!V74</f>
        <v>0</v>
      </c>
      <c r="J336" s="13">
        <f>TRUNC(I336*D336,1)</f>
        <v>0</v>
      </c>
      <c r="K336" s="12">
        <f t="shared" si="69"/>
        <v>157068</v>
      </c>
      <c r="L336" s="13">
        <f t="shared" si="69"/>
        <v>565.4</v>
      </c>
      <c r="M336" s="8" t="s">
        <v>52</v>
      </c>
      <c r="N336" s="2" t="s">
        <v>332</v>
      </c>
      <c r="O336" s="2" t="s">
        <v>426</v>
      </c>
      <c r="P336" s="2" t="s">
        <v>64</v>
      </c>
      <c r="Q336" s="2" t="s">
        <v>64</v>
      </c>
      <c r="R336" s="2" t="s">
        <v>63</v>
      </c>
      <c r="S336" s="3"/>
      <c r="T336" s="3"/>
      <c r="U336" s="3"/>
      <c r="V336" s="3">
        <v>1</v>
      </c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2" t="s">
        <v>52</v>
      </c>
      <c r="AW336" s="2" t="s">
        <v>780</v>
      </c>
      <c r="AX336" s="2" t="s">
        <v>52</v>
      </c>
      <c r="AY336" s="2" t="s">
        <v>52</v>
      </c>
    </row>
    <row r="337" spans="1:51" ht="30" customHeight="1" x14ac:dyDescent="0.3">
      <c r="A337" s="8" t="s">
        <v>471</v>
      </c>
      <c r="B337" s="8" t="s">
        <v>424</v>
      </c>
      <c r="C337" s="8" t="s">
        <v>425</v>
      </c>
      <c r="D337" s="9">
        <v>3.5999999999999999E-3</v>
      </c>
      <c r="E337" s="12">
        <f>단가대비표!O77</f>
        <v>0</v>
      </c>
      <c r="F337" s="13">
        <f>TRUNC(E337*D337,1)</f>
        <v>0</v>
      </c>
      <c r="G337" s="12">
        <f>단가대비표!P77</f>
        <v>265406</v>
      </c>
      <c r="H337" s="13">
        <f>TRUNC(G337*D337,1)</f>
        <v>955.4</v>
      </c>
      <c r="I337" s="12">
        <f>단가대비표!V77</f>
        <v>0</v>
      </c>
      <c r="J337" s="13">
        <f>TRUNC(I337*D337,1)</f>
        <v>0</v>
      </c>
      <c r="K337" s="12">
        <f t="shared" si="69"/>
        <v>265406</v>
      </c>
      <c r="L337" s="13">
        <f t="shared" si="69"/>
        <v>955.4</v>
      </c>
      <c r="M337" s="8" t="s">
        <v>52</v>
      </c>
      <c r="N337" s="2" t="s">
        <v>332</v>
      </c>
      <c r="O337" s="2" t="s">
        <v>472</v>
      </c>
      <c r="P337" s="2" t="s">
        <v>64</v>
      </c>
      <c r="Q337" s="2" t="s">
        <v>64</v>
      </c>
      <c r="R337" s="2" t="s">
        <v>63</v>
      </c>
      <c r="S337" s="3"/>
      <c r="T337" s="3"/>
      <c r="U337" s="3"/>
      <c r="V337" s="3">
        <v>1</v>
      </c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2" t="s">
        <v>52</v>
      </c>
      <c r="AW337" s="2" t="s">
        <v>781</v>
      </c>
      <c r="AX337" s="2" t="s">
        <v>52</v>
      </c>
      <c r="AY337" s="2" t="s">
        <v>52</v>
      </c>
    </row>
    <row r="338" spans="1:51" ht="30" customHeight="1" x14ac:dyDescent="0.3">
      <c r="A338" s="8" t="s">
        <v>428</v>
      </c>
      <c r="B338" s="8" t="s">
        <v>429</v>
      </c>
      <c r="C338" s="8" t="s">
        <v>430</v>
      </c>
      <c r="D338" s="9">
        <v>1</v>
      </c>
      <c r="E338" s="12">
        <f>TRUNC(SUMIF(V335:V338, RIGHTB(O338, 1), H335:H338)*U338, 2)</f>
        <v>45.62</v>
      </c>
      <c r="F338" s="13">
        <f>TRUNC(E338*D338,1)</f>
        <v>45.6</v>
      </c>
      <c r="G338" s="12">
        <v>0</v>
      </c>
      <c r="H338" s="13">
        <f>TRUNC(G338*D338,1)</f>
        <v>0</v>
      </c>
      <c r="I338" s="12">
        <v>0</v>
      </c>
      <c r="J338" s="13">
        <f>TRUNC(I338*D338,1)</f>
        <v>0</v>
      </c>
      <c r="K338" s="12">
        <f t="shared" si="69"/>
        <v>45.6</v>
      </c>
      <c r="L338" s="13">
        <f t="shared" si="69"/>
        <v>45.6</v>
      </c>
      <c r="M338" s="8" t="s">
        <v>52</v>
      </c>
      <c r="N338" s="2" t="s">
        <v>332</v>
      </c>
      <c r="O338" s="2" t="s">
        <v>431</v>
      </c>
      <c r="P338" s="2" t="s">
        <v>64</v>
      </c>
      <c r="Q338" s="2" t="s">
        <v>64</v>
      </c>
      <c r="R338" s="2" t="s">
        <v>64</v>
      </c>
      <c r="S338" s="3">
        <v>1</v>
      </c>
      <c r="T338" s="3">
        <v>0</v>
      </c>
      <c r="U338" s="3">
        <v>0.03</v>
      </c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2" t="s">
        <v>52</v>
      </c>
      <c r="AW338" s="2" t="s">
        <v>782</v>
      </c>
      <c r="AX338" s="2" t="s">
        <v>52</v>
      </c>
      <c r="AY338" s="2" t="s">
        <v>52</v>
      </c>
    </row>
    <row r="339" spans="1:51" ht="30" customHeight="1" x14ac:dyDescent="0.3">
      <c r="A339" s="8" t="s">
        <v>433</v>
      </c>
      <c r="B339" s="8" t="s">
        <v>52</v>
      </c>
      <c r="C339" s="8" t="s">
        <v>52</v>
      </c>
      <c r="D339" s="9"/>
      <c r="E339" s="12"/>
      <c r="F339" s="13">
        <f>TRUNC(SUMIF(N335:N338, N334, F335:F338),0)</f>
        <v>3045</v>
      </c>
      <c r="G339" s="12"/>
      <c r="H339" s="13">
        <f>TRUNC(SUMIF(N335:N338, N334, H335:H338),0)</f>
        <v>1520</v>
      </c>
      <c r="I339" s="12"/>
      <c r="J339" s="13">
        <f>TRUNC(SUMIF(N335:N338, N334, J335:J338),0)</f>
        <v>0</v>
      </c>
      <c r="K339" s="12"/>
      <c r="L339" s="13">
        <f>F339+H339+J339</f>
        <v>4565</v>
      </c>
      <c r="M339" s="8" t="s">
        <v>52</v>
      </c>
      <c r="N339" s="2" t="s">
        <v>231</v>
      </c>
      <c r="O339" s="2" t="s">
        <v>231</v>
      </c>
      <c r="P339" s="2" t="s">
        <v>52</v>
      </c>
      <c r="Q339" s="2" t="s">
        <v>52</v>
      </c>
      <c r="R339" s="2" t="s">
        <v>52</v>
      </c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2" t="s">
        <v>52</v>
      </c>
      <c r="AW339" s="2" t="s">
        <v>52</v>
      </c>
      <c r="AX339" s="2" t="s">
        <v>52</v>
      </c>
      <c r="AY339" s="2" t="s">
        <v>52</v>
      </c>
    </row>
    <row r="340" spans="1:51" ht="30" customHeight="1" x14ac:dyDescent="0.3">
      <c r="A340" s="9"/>
      <c r="B340" s="9"/>
      <c r="C340" s="9"/>
      <c r="D340" s="9"/>
      <c r="E340" s="12"/>
      <c r="F340" s="13"/>
      <c r="G340" s="12"/>
      <c r="H340" s="13"/>
      <c r="I340" s="12"/>
      <c r="J340" s="13"/>
      <c r="K340" s="12"/>
      <c r="L340" s="13"/>
      <c r="M340" s="9"/>
    </row>
    <row r="341" spans="1:51" ht="30" customHeight="1" x14ac:dyDescent="0.3">
      <c r="A341" s="154" t="s">
        <v>783</v>
      </c>
      <c r="B341" s="154"/>
      <c r="C341" s="154"/>
      <c r="D341" s="154"/>
      <c r="E341" s="155"/>
      <c r="F341" s="156"/>
      <c r="G341" s="155"/>
      <c r="H341" s="156"/>
      <c r="I341" s="155"/>
      <c r="J341" s="156"/>
      <c r="K341" s="155"/>
      <c r="L341" s="156"/>
      <c r="M341" s="154"/>
      <c r="N341" s="1" t="s">
        <v>162</v>
      </c>
    </row>
    <row r="342" spans="1:51" ht="30" customHeight="1" x14ac:dyDescent="0.3">
      <c r="A342" s="8" t="s">
        <v>159</v>
      </c>
      <c r="B342" s="8" t="s">
        <v>160</v>
      </c>
      <c r="C342" s="8" t="s">
        <v>123</v>
      </c>
      <c r="D342" s="9">
        <v>1</v>
      </c>
      <c r="E342" s="12">
        <f>단가대비표!O60</f>
        <v>28736</v>
      </c>
      <c r="F342" s="13">
        <f>TRUNC(E342*D342,1)</f>
        <v>28736</v>
      </c>
      <c r="G342" s="12">
        <f>단가대비표!P60</f>
        <v>0</v>
      </c>
      <c r="H342" s="13">
        <f>TRUNC(G342*D342,1)</f>
        <v>0</v>
      </c>
      <c r="I342" s="12">
        <f>단가대비표!V60</f>
        <v>0</v>
      </c>
      <c r="J342" s="13">
        <f>TRUNC(I342*D342,1)</f>
        <v>0</v>
      </c>
      <c r="K342" s="12">
        <f t="shared" ref="K342:L344" si="70">TRUNC(E342+G342+I342,1)</f>
        <v>28736</v>
      </c>
      <c r="L342" s="13">
        <f t="shared" si="70"/>
        <v>28736</v>
      </c>
      <c r="M342" s="8" t="s">
        <v>52</v>
      </c>
      <c r="N342" s="2" t="s">
        <v>162</v>
      </c>
      <c r="O342" s="2" t="s">
        <v>784</v>
      </c>
      <c r="P342" s="2" t="s">
        <v>64</v>
      </c>
      <c r="Q342" s="2" t="s">
        <v>64</v>
      </c>
      <c r="R342" s="2" t="s">
        <v>63</v>
      </c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2" t="s">
        <v>52</v>
      </c>
      <c r="AW342" s="2" t="s">
        <v>785</v>
      </c>
      <c r="AX342" s="2" t="s">
        <v>52</v>
      </c>
      <c r="AY342" s="2" t="s">
        <v>52</v>
      </c>
    </row>
    <row r="343" spans="1:51" ht="30" customHeight="1" x14ac:dyDescent="0.3">
      <c r="A343" s="8" t="s">
        <v>471</v>
      </c>
      <c r="B343" s="8" t="s">
        <v>424</v>
      </c>
      <c r="C343" s="8" t="s">
        <v>425</v>
      </c>
      <c r="D343" s="9">
        <v>0.2</v>
      </c>
      <c r="E343" s="12">
        <f>단가대비표!O77</f>
        <v>0</v>
      </c>
      <c r="F343" s="13">
        <f>TRUNC(E343*D343,1)</f>
        <v>0</v>
      </c>
      <c r="G343" s="12">
        <f>단가대비표!P77</f>
        <v>265406</v>
      </c>
      <c r="H343" s="13">
        <f>TRUNC(G343*D343,1)</f>
        <v>53081.2</v>
      </c>
      <c r="I343" s="12">
        <f>단가대비표!V77</f>
        <v>0</v>
      </c>
      <c r="J343" s="13">
        <f>TRUNC(I343*D343,1)</f>
        <v>0</v>
      </c>
      <c r="K343" s="12">
        <f t="shared" si="70"/>
        <v>265406</v>
      </c>
      <c r="L343" s="13">
        <f t="shared" si="70"/>
        <v>53081.2</v>
      </c>
      <c r="M343" s="8" t="s">
        <v>52</v>
      </c>
      <c r="N343" s="2" t="s">
        <v>162</v>
      </c>
      <c r="O343" s="2" t="s">
        <v>472</v>
      </c>
      <c r="P343" s="2" t="s">
        <v>64</v>
      </c>
      <c r="Q343" s="2" t="s">
        <v>64</v>
      </c>
      <c r="R343" s="2" t="s">
        <v>63</v>
      </c>
      <c r="S343" s="3"/>
      <c r="T343" s="3"/>
      <c r="U343" s="3"/>
      <c r="V343" s="3">
        <v>1</v>
      </c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2" t="s">
        <v>52</v>
      </c>
      <c r="AW343" s="2" t="s">
        <v>786</v>
      </c>
      <c r="AX343" s="2" t="s">
        <v>52</v>
      </c>
      <c r="AY343" s="2" t="s">
        <v>52</v>
      </c>
    </row>
    <row r="344" spans="1:51" ht="30" customHeight="1" x14ac:dyDescent="0.3">
      <c r="A344" s="8" t="s">
        <v>428</v>
      </c>
      <c r="B344" s="8" t="s">
        <v>429</v>
      </c>
      <c r="C344" s="8" t="s">
        <v>430</v>
      </c>
      <c r="D344" s="9">
        <v>1</v>
      </c>
      <c r="E344" s="12">
        <f>TRUNC(SUMIF(V342:V344, RIGHTB(O344, 1), H342:H344)*U344, 2)</f>
        <v>1592.43</v>
      </c>
      <c r="F344" s="13">
        <f>TRUNC(E344*D344,1)</f>
        <v>1592.4</v>
      </c>
      <c r="G344" s="12">
        <v>0</v>
      </c>
      <c r="H344" s="13">
        <f>TRUNC(G344*D344,1)</f>
        <v>0</v>
      </c>
      <c r="I344" s="12">
        <v>0</v>
      </c>
      <c r="J344" s="13">
        <f>TRUNC(I344*D344,1)</f>
        <v>0</v>
      </c>
      <c r="K344" s="12">
        <f t="shared" si="70"/>
        <v>1592.4</v>
      </c>
      <c r="L344" s="13">
        <f t="shared" si="70"/>
        <v>1592.4</v>
      </c>
      <c r="M344" s="8" t="s">
        <v>52</v>
      </c>
      <c r="N344" s="2" t="s">
        <v>162</v>
      </c>
      <c r="O344" s="2" t="s">
        <v>431</v>
      </c>
      <c r="P344" s="2" t="s">
        <v>64</v>
      </c>
      <c r="Q344" s="2" t="s">
        <v>64</v>
      </c>
      <c r="R344" s="2" t="s">
        <v>64</v>
      </c>
      <c r="S344" s="3">
        <v>1</v>
      </c>
      <c r="T344" s="3">
        <v>0</v>
      </c>
      <c r="U344" s="3">
        <v>0.03</v>
      </c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2" t="s">
        <v>52</v>
      </c>
      <c r="AW344" s="2" t="s">
        <v>787</v>
      </c>
      <c r="AX344" s="2" t="s">
        <v>52</v>
      </c>
      <c r="AY344" s="2" t="s">
        <v>52</v>
      </c>
    </row>
    <row r="345" spans="1:51" ht="30" customHeight="1" x14ac:dyDescent="0.3">
      <c r="A345" s="8" t="s">
        <v>433</v>
      </c>
      <c r="B345" s="8" t="s">
        <v>52</v>
      </c>
      <c r="C345" s="8" t="s">
        <v>52</v>
      </c>
      <c r="D345" s="9"/>
      <c r="E345" s="12"/>
      <c r="F345" s="13">
        <f>TRUNC(SUMIF(N342:N344, N341, F342:F344),0)</f>
        <v>30328</v>
      </c>
      <c r="G345" s="12"/>
      <c r="H345" s="13">
        <f>TRUNC(SUMIF(N342:N344, N341, H342:H344),0)</f>
        <v>53081</v>
      </c>
      <c r="I345" s="12"/>
      <c r="J345" s="13">
        <f>TRUNC(SUMIF(N342:N344, N341, J342:J344),0)</f>
        <v>0</v>
      </c>
      <c r="K345" s="12"/>
      <c r="L345" s="13">
        <f>F345+H345+J345</f>
        <v>83409</v>
      </c>
      <c r="M345" s="8" t="s">
        <v>52</v>
      </c>
      <c r="N345" s="2" t="s">
        <v>231</v>
      </c>
      <c r="O345" s="2" t="s">
        <v>231</v>
      </c>
      <c r="P345" s="2" t="s">
        <v>52</v>
      </c>
      <c r="Q345" s="2" t="s">
        <v>52</v>
      </c>
      <c r="R345" s="2" t="s">
        <v>52</v>
      </c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2" t="s">
        <v>52</v>
      </c>
      <c r="AW345" s="2" t="s">
        <v>52</v>
      </c>
      <c r="AX345" s="2" t="s">
        <v>52</v>
      </c>
      <c r="AY345" s="2" t="s">
        <v>52</v>
      </c>
    </row>
    <row r="346" spans="1:51" ht="30" customHeight="1" x14ac:dyDescent="0.3">
      <c r="A346" s="9"/>
      <c r="B346" s="9"/>
      <c r="C346" s="9"/>
      <c r="D346" s="9"/>
      <c r="E346" s="12"/>
      <c r="F346" s="13"/>
      <c r="G346" s="12"/>
      <c r="H346" s="13"/>
      <c r="I346" s="12"/>
      <c r="J346" s="13"/>
      <c r="K346" s="12"/>
      <c r="L346" s="13"/>
      <c r="M346" s="9"/>
    </row>
    <row r="347" spans="1:51" ht="30" customHeight="1" x14ac:dyDescent="0.3">
      <c r="A347" s="154" t="s">
        <v>788</v>
      </c>
      <c r="B347" s="154"/>
      <c r="C347" s="154"/>
      <c r="D347" s="154"/>
      <c r="E347" s="155"/>
      <c r="F347" s="156"/>
      <c r="G347" s="155"/>
      <c r="H347" s="156"/>
      <c r="I347" s="155"/>
      <c r="J347" s="156"/>
      <c r="K347" s="155"/>
      <c r="L347" s="156"/>
      <c r="M347" s="154"/>
      <c r="N347" s="1" t="s">
        <v>168</v>
      </c>
    </row>
    <row r="348" spans="1:51" ht="30" customHeight="1" x14ac:dyDescent="0.3">
      <c r="A348" s="8" t="s">
        <v>164</v>
      </c>
      <c r="B348" s="8" t="s">
        <v>165</v>
      </c>
      <c r="C348" s="8" t="s">
        <v>166</v>
      </c>
      <c r="D348" s="9">
        <v>1</v>
      </c>
      <c r="E348" s="12">
        <f>단가대비표!O21</f>
        <v>323825</v>
      </c>
      <c r="F348" s="13">
        <f>TRUNC(E348*D348,1)</f>
        <v>323825</v>
      </c>
      <c r="G348" s="12">
        <f>단가대비표!P21</f>
        <v>0</v>
      </c>
      <c r="H348" s="13">
        <f>TRUNC(G348*D348,1)</f>
        <v>0</v>
      </c>
      <c r="I348" s="12">
        <f>단가대비표!V21</f>
        <v>0</v>
      </c>
      <c r="J348" s="13">
        <f>TRUNC(I348*D348,1)</f>
        <v>0</v>
      </c>
      <c r="K348" s="12">
        <f t="shared" ref="K348:L350" si="71">TRUNC(E348+G348+I348,1)</f>
        <v>323825</v>
      </c>
      <c r="L348" s="13">
        <f t="shared" si="71"/>
        <v>323825</v>
      </c>
      <c r="M348" s="8" t="s">
        <v>52</v>
      </c>
      <c r="N348" s="2" t="s">
        <v>168</v>
      </c>
      <c r="O348" s="2" t="s">
        <v>789</v>
      </c>
      <c r="P348" s="2" t="s">
        <v>64</v>
      </c>
      <c r="Q348" s="2" t="s">
        <v>64</v>
      </c>
      <c r="R348" s="2" t="s">
        <v>63</v>
      </c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2" t="s">
        <v>52</v>
      </c>
      <c r="AW348" s="2" t="s">
        <v>790</v>
      </c>
      <c r="AX348" s="2" t="s">
        <v>52</v>
      </c>
      <c r="AY348" s="2" t="s">
        <v>52</v>
      </c>
    </row>
    <row r="349" spans="1:51" ht="30" customHeight="1" x14ac:dyDescent="0.3">
      <c r="A349" s="8" t="s">
        <v>471</v>
      </c>
      <c r="B349" s="8" t="s">
        <v>424</v>
      </c>
      <c r="C349" s="8" t="s">
        <v>425</v>
      </c>
      <c r="D349" s="9">
        <v>1.68</v>
      </c>
      <c r="E349" s="12">
        <f>단가대비표!O77</f>
        <v>0</v>
      </c>
      <c r="F349" s="13">
        <f>TRUNC(E349*D349,1)</f>
        <v>0</v>
      </c>
      <c r="G349" s="12">
        <f>단가대비표!P77</f>
        <v>265406</v>
      </c>
      <c r="H349" s="13">
        <f>TRUNC(G349*D349,1)</f>
        <v>445882</v>
      </c>
      <c r="I349" s="12">
        <f>단가대비표!V77</f>
        <v>0</v>
      </c>
      <c r="J349" s="13">
        <f>TRUNC(I349*D349,1)</f>
        <v>0</v>
      </c>
      <c r="K349" s="12">
        <f t="shared" si="71"/>
        <v>265406</v>
      </c>
      <c r="L349" s="13">
        <f t="shared" si="71"/>
        <v>445882</v>
      </c>
      <c r="M349" s="8" t="s">
        <v>52</v>
      </c>
      <c r="N349" s="2" t="s">
        <v>168</v>
      </c>
      <c r="O349" s="2" t="s">
        <v>472</v>
      </c>
      <c r="P349" s="2" t="s">
        <v>64</v>
      </c>
      <c r="Q349" s="2" t="s">
        <v>64</v>
      </c>
      <c r="R349" s="2" t="s">
        <v>63</v>
      </c>
      <c r="S349" s="3"/>
      <c r="T349" s="3"/>
      <c r="U349" s="3"/>
      <c r="V349" s="3">
        <v>1</v>
      </c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2" t="s">
        <v>52</v>
      </c>
      <c r="AW349" s="2" t="s">
        <v>791</v>
      </c>
      <c r="AX349" s="2" t="s">
        <v>52</v>
      </c>
      <c r="AY349" s="2" t="s">
        <v>52</v>
      </c>
    </row>
    <row r="350" spans="1:51" ht="30" customHeight="1" x14ac:dyDescent="0.3">
      <c r="A350" s="8" t="s">
        <v>428</v>
      </c>
      <c r="B350" s="8" t="s">
        <v>429</v>
      </c>
      <c r="C350" s="8" t="s">
        <v>430</v>
      </c>
      <c r="D350" s="9">
        <v>1</v>
      </c>
      <c r="E350" s="12">
        <f>TRUNC(SUMIF(V348:V350, RIGHTB(O350, 1), H348:H350)*U350, 2)</f>
        <v>13376.46</v>
      </c>
      <c r="F350" s="13">
        <f>TRUNC(E350*D350,1)</f>
        <v>13376.4</v>
      </c>
      <c r="G350" s="12">
        <v>0</v>
      </c>
      <c r="H350" s="13">
        <f>TRUNC(G350*D350,1)</f>
        <v>0</v>
      </c>
      <c r="I350" s="12">
        <v>0</v>
      </c>
      <c r="J350" s="13">
        <f>TRUNC(I350*D350,1)</f>
        <v>0</v>
      </c>
      <c r="K350" s="12">
        <f t="shared" si="71"/>
        <v>13376.4</v>
      </c>
      <c r="L350" s="13">
        <f t="shared" si="71"/>
        <v>13376.4</v>
      </c>
      <c r="M350" s="8" t="s">
        <v>52</v>
      </c>
      <c r="N350" s="2" t="s">
        <v>168</v>
      </c>
      <c r="O350" s="2" t="s">
        <v>431</v>
      </c>
      <c r="P350" s="2" t="s">
        <v>64</v>
      </c>
      <c r="Q350" s="2" t="s">
        <v>64</v>
      </c>
      <c r="R350" s="2" t="s">
        <v>64</v>
      </c>
      <c r="S350" s="3">
        <v>1</v>
      </c>
      <c r="T350" s="3">
        <v>0</v>
      </c>
      <c r="U350" s="3">
        <v>0.03</v>
      </c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2" t="s">
        <v>52</v>
      </c>
      <c r="AW350" s="2" t="s">
        <v>792</v>
      </c>
      <c r="AX350" s="2" t="s">
        <v>52</v>
      </c>
      <c r="AY350" s="2" t="s">
        <v>52</v>
      </c>
    </row>
    <row r="351" spans="1:51" ht="30" customHeight="1" x14ac:dyDescent="0.3">
      <c r="A351" s="8" t="s">
        <v>433</v>
      </c>
      <c r="B351" s="8" t="s">
        <v>52</v>
      </c>
      <c r="C351" s="8" t="s">
        <v>52</v>
      </c>
      <c r="D351" s="9"/>
      <c r="E351" s="12"/>
      <c r="F351" s="13">
        <f>TRUNC(SUMIF(N348:N350, N347, F348:F350),0)</f>
        <v>337201</v>
      </c>
      <c r="G351" s="12"/>
      <c r="H351" s="13">
        <f>TRUNC(SUMIF(N348:N350, N347, H348:H350),0)</f>
        <v>445882</v>
      </c>
      <c r="I351" s="12"/>
      <c r="J351" s="13">
        <f>TRUNC(SUMIF(N348:N350, N347, J348:J350),0)</f>
        <v>0</v>
      </c>
      <c r="K351" s="12"/>
      <c r="L351" s="13">
        <f>F351+H351+J351</f>
        <v>783083</v>
      </c>
      <c r="M351" s="8" t="s">
        <v>52</v>
      </c>
      <c r="N351" s="2" t="s">
        <v>231</v>
      </c>
      <c r="O351" s="2" t="s">
        <v>231</v>
      </c>
      <c r="P351" s="2" t="s">
        <v>52</v>
      </c>
      <c r="Q351" s="2" t="s">
        <v>52</v>
      </c>
      <c r="R351" s="2" t="s">
        <v>52</v>
      </c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2" t="s">
        <v>52</v>
      </c>
      <c r="AW351" s="2" t="s">
        <v>52</v>
      </c>
      <c r="AX351" s="2" t="s">
        <v>52</v>
      </c>
      <c r="AY351" s="2" t="s">
        <v>52</v>
      </c>
    </row>
    <row r="352" spans="1:51" ht="30" customHeight="1" x14ac:dyDescent="0.3">
      <c r="A352" s="9"/>
      <c r="B352" s="9"/>
      <c r="C352" s="9"/>
      <c r="D352" s="9"/>
      <c r="E352" s="12"/>
      <c r="F352" s="13"/>
      <c r="G352" s="12"/>
      <c r="H352" s="13"/>
      <c r="I352" s="12"/>
      <c r="J352" s="13"/>
      <c r="K352" s="12"/>
      <c r="L352" s="13"/>
      <c r="M352" s="9"/>
    </row>
    <row r="353" spans="1:51" ht="30" customHeight="1" x14ac:dyDescent="0.3">
      <c r="A353" s="154" t="s">
        <v>793</v>
      </c>
      <c r="B353" s="154"/>
      <c r="C353" s="154"/>
      <c r="D353" s="154"/>
      <c r="E353" s="155"/>
      <c r="F353" s="156"/>
      <c r="G353" s="155"/>
      <c r="H353" s="156"/>
      <c r="I353" s="155"/>
      <c r="J353" s="156"/>
      <c r="K353" s="155"/>
      <c r="L353" s="156"/>
      <c r="M353" s="154"/>
      <c r="N353" s="1" t="s">
        <v>178</v>
      </c>
    </row>
    <row r="354" spans="1:51" ht="30" customHeight="1" x14ac:dyDescent="0.3">
      <c r="A354" s="8" t="s">
        <v>175</v>
      </c>
      <c r="B354" s="8" t="s">
        <v>176</v>
      </c>
      <c r="C354" s="8" t="s">
        <v>123</v>
      </c>
      <c r="D354" s="9">
        <v>1</v>
      </c>
      <c r="E354" s="12">
        <f>단가대비표!O52</f>
        <v>11368</v>
      </c>
      <c r="F354" s="13">
        <f>TRUNC(E354*D354,1)</f>
        <v>11368</v>
      </c>
      <c r="G354" s="12">
        <f>단가대비표!P52</f>
        <v>0</v>
      </c>
      <c r="H354" s="13">
        <f>TRUNC(G354*D354,1)</f>
        <v>0</v>
      </c>
      <c r="I354" s="12">
        <f>단가대비표!V52</f>
        <v>0</v>
      </c>
      <c r="J354" s="13">
        <f>TRUNC(I354*D354,1)</f>
        <v>0</v>
      </c>
      <c r="K354" s="12">
        <f t="shared" ref="K354:L356" si="72">TRUNC(E354+G354+I354,1)</f>
        <v>11368</v>
      </c>
      <c r="L354" s="13">
        <f t="shared" si="72"/>
        <v>11368</v>
      </c>
      <c r="M354" s="8" t="s">
        <v>52</v>
      </c>
      <c r="N354" s="2" t="s">
        <v>178</v>
      </c>
      <c r="O354" s="2" t="s">
        <v>794</v>
      </c>
      <c r="P354" s="2" t="s">
        <v>64</v>
      </c>
      <c r="Q354" s="2" t="s">
        <v>64</v>
      </c>
      <c r="R354" s="2" t="s">
        <v>63</v>
      </c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2" t="s">
        <v>52</v>
      </c>
      <c r="AW354" s="2" t="s">
        <v>795</v>
      </c>
      <c r="AX354" s="2" t="s">
        <v>52</v>
      </c>
      <c r="AY354" s="2" t="s">
        <v>52</v>
      </c>
    </row>
    <row r="355" spans="1:51" ht="30" customHeight="1" x14ac:dyDescent="0.3">
      <c r="A355" s="8" t="s">
        <v>471</v>
      </c>
      <c r="B355" s="8" t="s">
        <v>424</v>
      </c>
      <c r="C355" s="8" t="s">
        <v>425</v>
      </c>
      <c r="D355" s="9">
        <v>0.66</v>
      </c>
      <c r="E355" s="12">
        <f>단가대비표!O77</f>
        <v>0</v>
      </c>
      <c r="F355" s="13">
        <f>TRUNC(E355*D355,1)</f>
        <v>0</v>
      </c>
      <c r="G355" s="12">
        <f>단가대비표!P77</f>
        <v>265406</v>
      </c>
      <c r="H355" s="13">
        <f>TRUNC(G355*D355,1)</f>
        <v>175167.9</v>
      </c>
      <c r="I355" s="12">
        <f>단가대비표!V77</f>
        <v>0</v>
      </c>
      <c r="J355" s="13">
        <f>TRUNC(I355*D355,1)</f>
        <v>0</v>
      </c>
      <c r="K355" s="12">
        <f t="shared" si="72"/>
        <v>265406</v>
      </c>
      <c r="L355" s="13">
        <f t="shared" si="72"/>
        <v>175167.9</v>
      </c>
      <c r="M355" s="8" t="s">
        <v>52</v>
      </c>
      <c r="N355" s="2" t="s">
        <v>178</v>
      </c>
      <c r="O355" s="2" t="s">
        <v>472</v>
      </c>
      <c r="P355" s="2" t="s">
        <v>64</v>
      </c>
      <c r="Q355" s="2" t="s">
        <v>64</v>
      </c>
      <c r="R355" s="2" t="s">
        <v>63</v>
      </c>
      <c r="S355" s="3"/>
      <c r="T355" s="3"/>
      <c r="U355" s="3"/>
      <c r="V355" s="3">
        <v>1</v>
      </c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2" t="s">
        <v>52</v>
      </c>
      <c r="AW355" s="2" t="s">
        <v>796</v>
      </c>
      <c r="AX355" s="2" t="s">
        <v>52</v>
      </c>
      <c r="AY355" s="2" t="s">
        <v>52</v>
      </c>
    </row>
    <row r="356" spans="1:51" ht="30" customHeight="1" x14ac:dyDescent="0.3">
      <c r="A356" s="8" t="s">
        <v>428</v>
      </c>
      <c r="B356" s="8" t="s">
        <v>429</v>
      </c>
      <c r="C356" s="8" t="s">
        <v>430</v>
      </c>
      <c r="D356" s="9">
        <v>1</v>
      </c>
      <c r="E356" s="12">
        <f>TRUNC(SUMIF(V354:V356, RIGHTB(O356, 1), H354:H356)*U356, 2)</f>
        <v>5255.03</v>
      </c>
      <c r="F356" s="13">
        <f>TRUNC(E356*D356,1)</f>
        <v>5255</v>
      </c>
      <c r="G356" s="12">
        <v>0</v>
      </c>
      <c r="H356" s="13">
        <f>TRUNC(G356*D356,1)</f>
        <v>0</v>
      </c>
      <c r="I356" s="12">
        <v>0</v>
      </c>
      <c r="J356" s="13">
        <f>TRUNC(I356*D356,1)</f>
        <v>0</v>
      </c>
      <c r="K356" s="12">
        <f t="shared" si="72"/>
        <v>5255</v>
      </c>
      <c r="L356" s="13">
        <f t="shared" si="72"/>
        <v>5255</v>
      </c>
      <c r="M356" s="8" t="s">
        <v>52</v>
      </c>
      <c r="N356" s="2" t="s">
        <v>178</v>
      </c>
      <c r="O356" s="2" t="s">
        <v>431</v>
      </c>
      <c r="P356" s="2" t="s">
        <v>64</v>
      </c>
      <c r="Q356" s="2" t="s">
        <v>64</v>
      </c>
      <c r="R356" s="2" t="s">
        <v>64</v>
      </c>
      <c r="S356" s="3">
        <v>1</v>
      </c>
      <c r="T356" s="3">
        <v>0</v>
      </c>
      <c r="U356" s="3">
        <v>0.03</v>
      </c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2" t="s">
        <v>52</v>
      </c>
      <c r="AW356" s="2" t="s">
        <v>797</v>
      </c>
      <c r="AX356" s="2" t="s">
        <v>52</v>
      </c>
      <c r="AY356" s="2" t="s">
        <v>52</v>
      </c>
    </row>
    <row r="357" spans="1:51" ht="30" customHeight="1" x14ac:dyDescent="0.3">
      <c r="A357" s="8" t="s">
        <v>433</v>
      </c>
      <c r="B357" s="8" t="s">
        <v>52</v>
      </c>
      <c r="C357" s="8" t="s">
        <v>52</v>
      </c>
      <c r="D357" s="9"/>
      <c r="E357" s="12"/>
      <c r="F357" s="13">
        <f>TRUNC(SUMIF(N354:N356, N353, F354:F356),0)</f>
        <v>16623</v>
      </c>
      <c r="G357" s="12"/>
      <c r="H357" s="13">
        <f>TRUNC(SUMIF(N354:N356, N353, H354:H356),0)</f>
        <v>175167</v>
      </c>
      <c r="I357" s="12"/>
      <c r="J357" s="13">
        <f>TRUNC(SUMIF(N354:N356, N353, J354:J356),0)</f>
        <v>0</v>
      </c>
      <c r="K357" s="12"/>
      <c r="L357" s="13">
        <f>F357+H357+J357</f>
        <v>191790</v>
      </c>
      <c r="M357" s="8" t="s">
        <v>52</v>
      </c>
      <c r="N357" s="2" t="s">
        <v>231</v>
      </c>
      <c r="O357" s="2" t="s">
        <v>231</v>
      </c>
      <c r="P357" s="2" t="s">
        <v>52</v>
      </c>
      <c r="Q357" s="2" t="s">
        <v>52</v>
      </c>
      <c r="R357" s="2" t="s">
        <v>52</v>
      </c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2" t="s">
        <v>52</v>
      </c>
      <c r="AW357" s="2" t="s">
        <v>52</v>
      </c>
      <c r="AX357" s="2" t="s">
        <v>52</v>
      </c>
      <c r="AY357" s="2" t="s">
        <v>52</v>
      </c>
    </row>
    <row r="358" spans="1:51" ht="30" customHeight="1" x14ac:dyDescent="0.3">
      <c r="A358" s="9"/>
      <c r="B358" s="9"/>
      <c r="C358" s="9"/>
      <c r="D358" s="9"/>
      <c r="E358" s="12"/>
      <c r="F358" s="13"/>
      <c r="G358" s="12"/>
      <c r="H358" s="13"/>
      <c r="I358" s="12"/>
      <c r="J358" s="13"/>
      <c r="K358" s="12"/>
      <c r="L358" s="13"/>
      <c r="M358" s="9"/>
    </row>
    <row r="359" spans="1:51" ht="30" customHeight="1" x14ac:dyDescent="0.3">
      <c r="A359" s="154" t="s">
        <v>798</v>
      </c>
      <c r="B359" s="154"/>
      <c r="C359" s="154"/>
      <c r="D359" s="154"/>
      <c r="E359" s="155"/>
      <c r="F359" s="156"/>
      <c r="G359" s="155"/>
      <c r="H359" s="156"/>
      <c r="I359" s="155"/>
      <c r="J359" s="156"/>
      <c r="K359" s="155"/>
      <c r="L359" s="156"/>
      <c r="M359" s="154"/>
      <c r="N359" s="1" t="s">
        <v>173</v>
      </c>
    </row>
    <row r="360" spans="1:51" ht="30" customHeight="1" x14ac:dyDescent="0.3">
      <c r="A360" s="8" t="s">
        <v>170</v>
      </c>
      <c r="B360" s="8" t="s">
        <v>171</v>
      </c>
      <c r="C360" s="8" t="s">
        <v>166</v>
      </c>
      <c r="D360" s="9">
        <v>1</v>
      </c>
      <c r="E360" s="12">
        <f>단가대비표!O73</f>
        <v>0</v>
      </c>
      <c r="F360" s="13">
        <f>TRUNC(E360*D360,1)</f>
        <v>0</v>
      </c>
      <c r="G360" s="12">
        <f>단가대비표!P73</f>
        <v>0</v>
      </c>
      <c r="H360" s="13">
        <f>TRUNC(G360*D360,1)</f>
        <v>0</v>
      </c>
      <c r="I360" s="12">
        <f>단가대비표!V73</f>
        <v>0</v>
      </c>
      <c r="J360" s="13">
        <f>TRUNC(I360*D360,1)</f>
        <v>0</v>
      </c>
      <c r="K360" s="12">
        <f t="shared" ref="K360:L362" si="73">TRUNC(E360+G360+I360,1)</f>
        <v>0</v>
      </c>
      <c r="L360" s="13">
        <f t="shared" si="73"/>
        <v>0</v>
      </c>
      <c r="M360" s="8" t="s">
        <v>451</v>
      </c>
      <c r="N360" s="2" t="s">
        <v>173</v>
      </c>
      <c r="O360" s="2" t="s">
        <v>800</v>
      </c>
      <c r="P360" s="2" t="s">
        <v>64</v>
      </c>
      <c r="Q360" s="2" t="s">
        <v>64</v>
      </c>
      <c r="R360" s="2" t="s">
        <v>63</v>
      </c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2" t="s">
        <v>52</v>
      </c>
      <c r="AW360" s="2" t="s">
        <v>801</v>
      </c>
      <c r="AX360" s="2" t="s">
        <v>52</v>
      </c>
      <c r="AY360" s="2" t="s">
        <v>52</v>
      </c>
    </row>
    <row r="361" spans="1:51" ht="30" customHeight="1" x14ac:dyDescent="0.3">
      <c r="A361" s="8" t="s">
        <v>471</v>
      </c>
      <c r="B361" s="8" t="s">
        <v>424</v>
      </c>
      <c r="C361" s="8" t="s">
        <v>425</v>
      </c>
      <c r="D361" s="9">
        <v>97.5</v>
      </c>
      <c r="E361" s="12">
        <f>단가대비표!O77</f>
        <v>0</v>
      </c>
      <c r="F361" s="13">
        <f>TRUNC(E361*D361,1)</f>
        <v>0</v>
      </c>
      <c r="G361" s="12">
        <f>단가대비표!P77</f>
        <v>265406</v>
      </c>
      <c r="H361" s="13">
        <f>TRUNC(G361*D361,1)</f>
        <v>25877085</v>
      </c>
      <c r="I361" s="12">
        <f>단가대비표!V77</f>
        <v>0</v>
      </c>
      <c r="J361" s="13">
        <f>TRUNC(I361*D361,1)</f>
        <v>0</v>
      </c>
      <c r="K361" s="12">
        <f t="shared" si="73"/>
        <v>265406</v>
      </c>
      <c r="L361" s="13">
        <f t="shared" si="73"/>
        <v>25877085</v>
      </c>
      <c r="M361" s="8" t="s">
        <v>52</v>
      </c>
      <c r="N361" s="2" t="s">
        <v>173</v>
      </c>
      <c r="O361" s="2" t="s">
        <v>472</v>
      </c>
      <c r="P361" s="2" t="s">
        <v>64</v>
      </c>
      <c r="Q361" s="2" t="s">
        <v>64</v>
      </c>
      <c r="R361" s="2" t="s">
        <v>63</v>
      </c>
      <c r="S361" s="3"/>
      <c r="T361" s="3"/>
      <c r="U361" s="3"/>
      <c r="V361" s="3">
        <v>1</v>
      </c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2" t="s">
        <v>52</v>
      </c>
      <c r="AW361" s="2" t="s">
        <v>802</v>
      </c>
      <c r="AX361" s="2" t="s">
        <v>52</v>
      </c>
      <c r="AY361" s="2" t="s">
        <v>52</v>
      </c>
    </row>
    <row r="362" spans="1:51" ht="30" customHeight="1" x14ac:dyDescent="0.3">
      <c r="A362" s="8" t="s">
        <v>428</v>
      </c>
      <c r="B362" s="8" t="s">
        <v>429</v>
      </c>
      <c r="C362" s="8" t="s">
        <v>430</v>
      </c>
      <c r="D362" s="9">
        <v>1</v>
      </c>
      <c r="E362" s="12">
        <f>TRUNC(SUMIF(V360:V362, RIGHTB(O362, 1), H360:H362)*U362, 2)</f>
        <v>776312.55</v>
      </c>
      <c r="F362" s="13">
        <f>TRUNC(E362*D362,1)</f>
        <v>776312.5</v>
      </c>
      <c r="G362" s="12">
        <v>0</v>
      </c>
      <c r="H362" s="13">
        <f>TRUNC(G362*D362,1)</f>
        <v>0</v>
      </c>
      <c r="I362" s="12">
        <v>0</v>
      </c>
      <c r="J362" s="13">
        <f>TRUNC(I362*D362,1)</f>
        <v>0</v>
      </c>
      <c r="K362" s="12">
        <f t="shared" si="73"/>
        <v>776312.5</v>
      </c>
      <c r="L362" s="13">
        <f t="shared" si="73"/>
        <v>776312.5</v>
      </c>
      <c r="M362" s="8" t="s">
        <v>52</v>
      </c>
      <c r="N362" s="2" t="s">
        <v>173</v>
      </c>
      <c r="O362" s="2" t="s">
        <v>431</v>
      </c>
      <c r="P362" s="2" t="s">
        <v>64</v>
      </c>
      <c r="Q362" s="2" t="s">
        <v>64</v>
      </c>
      <c r="R362" s="2" t="s">
        <v>64</v>
      </c>
      <c r="S362" s="3">
        <v>1</v>
      </c>
      <c r="T362" s="3">
        <v>0</v>
      </c>
      <c r="U362" s="3">
        <v>0.03</v>
      </c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2" t="s">
        <v>52</v>
      </c>
      <c r="AW362" s="2" t="s">
        <v>803</v>
      </c>
      <c r="AX362" s="2" t="s">
        <v>52</v>
      </c>
      <c r="AY362" s="2" t="s">
        <v>52</v>
      </c>
    </row>
    <row r="363" spans="1:51" ht="30" customHeight="1" x14ac:dyDescent="0.3">
      <c r="A363" s="8" t="s">
        <v>433</v>
      </c>
      <c r="B363" s="8" t="s">
        <v>52</v>
      </c>
      <c r="C363" s="8" t="s">
        <v>52</v>
      </c>
      <c r="D363" s="9"/>
      <c r="E363" s="12"/>
      <c r="F363" s="13">
        <f>TRUNC(SUMIF(N360:N362, N359, F360:F362),0)</f>
        <v>776312</v>
      </c>
      <c r="G363" s="12"/>
      <c r="H363" s="13">
        <f>TRUNC(SUMIF(N360:N362, N359, H360:H362),0)</f>
        <v>25877085</v>
      </c>
      <c r="I363" s="12"/>
      <c r="J363" s="13">
        <f>TRUNC(SUMIF(N360:N362, N359, J360:J362),0)</f>
        <v>0</v>
      </c>
      <c r="K363" s="12"/>
      <c r="L363" s="13">
        <f>F363+H363+J363</f>
        <v>26653397</v>
      </c>
      <c r="M363" s="8" t="s">
        <v>52</v>
      </c>
      <c r="N363" s="2" t="s">
        <v>231</v>
      </c>
      <c r="O363" s="2" t="s">
        <v>231</v>
      </c>
      <c r="P363" s="2" t="s">
        <v>52</v>
      </c>
      <c r="Q363" s="2" t="s">
        <v>52</v>
      </c>
      <c r="R363" s="2" t="s">
        <v>52</v>
      </c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2" t="s">
        <v>52</v>
      </c>
      <c r="AW363" s="2" t="s">
        <v>52</v>
      </c>
      <c r="AX363" s="2" t="s">
        <v>52</v>
      </c>
      <c r="AY363" s="2" t="s">
        <v>52</v>
      </c>
    </row>
    <row r="364" spans="1:51" ht="30" customHeight="1" x14ac:dyDescent="0.3">
      <c r="A364" s="9"/>
      <c r="B364" s="9"/>
      <c r="C364" s="9"/>
      <c r="D364" s="9"/>
      <c r="E364" s="12"/>
      <c r="F364" s="13"/>
      <c r="G364" s="12"/>
      <c r="H364" s="13"/>
      <c r="I364" s="12"/>
      <c r="J364" s="13"/>
      <c r="K364" s="12"/>
      <c r="L364" s="13"/>
      <c r="M364" s="9"/>
    </row>
    <row r="365" spans="1:51" ht="30" customHeight="1" x14ac:dyDescent="0.3">
      <c r="A365" s="154" t="s">
        <v>804</v>
      </c>
      <c r="B365" s="154"/>
      <c r="C365" s="154"/>
      <c r="D365" s="154"/>
      <c r="E365" s="155"/>
      <c r="F365" s="156"/>
      <c r="G365" s="155"/>
      <c r="H365" s="156"/>
      <c r="I365" s="155"/>
      <c r="J365" s="156"/>
      <c r="K365" s="155"/>
      <c r="L365" s="156"/>
      <c r="M365" s="154"/>
      <c r="N365" s="1" t="s">
        <v>183</v>
      </c>
    </row>
    <row r="366" spans="1:51" ht="30" customHeight="1" x14ac:dyDescent="0.3">
      <c r="A366" s="8" t="s">
        <v>180</v>
      </c>
      <c r="B366" s="8" t="s">
        <v>181</v>
      </c>
      <c r="C366" s="8" t="s">
        <v>166</v>
      </c>
      <c r="D366" s="9">
        <v>1</v>
      </c>
      <c r="E366" s="12">
        <f>단가대비표!O53</f>
        <v>55182</v>
      </c>
      <c r="F366" s="13">
        <f>TRUNC(E366*D366,1)</f>
        <v>55182</v>
      </c>
      <c r="G366" s="12">
        <f>단가대비표!P53</f>
        <v>0</v>
      </c>
      <c r="H366" s="13">
        <f>TRUNC(G366*D366,1)</f>
        <v>0</v>
      </c>
      <c r="I366" s="12">
        <f>단가대비표!V53</f>
        <v>0</v>
      </c>
      <c r="J366" s="13">
        <f>TRUNC(I366*D366,1)</f>
        <v>0</v>
      </c>
      <c r="K366" s="12">
        <f t="shared" ref="K366:L368" si="74">TRUNC(E366+G366+I366,1)</f>
        <v>55182</v>
      </c>
      <c r="L366" s="13">
        <f t="shared" si="74"/>
        <v>55182</v>
      </c>
      <c r="M366" s="8" t="s">
        <v>52</v>
      </c>
      <c r="N366" s="2" t="s">
        <v>183</v>
      </c>
      <c r="O366" s="2" t="s">
        <v>805</v>
      </c>
      <c r="P366" s="2" t="s">
        <v>64</v>
      </c>
      <c r="Q366" s="2" t="s">
        <v>64</v>
      </c>
      <c r="R366" s="2" t="s">
        <v>63</v>
      </c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2" t="s">
        <v>52</v>
      </c>
      <c r="AW366" s="2" t="s">
        <v>806</v>
      </c>
      <c r="AX366" s="2" t="s">
        <v>52</v>
      </c>
      <c r="AY366" s="2" t="s">
        <v>52</v>
      </c>
    </row>
    <row r="367" spans="1:51" ht="30" customHeight="1" x14ac:dyDescent="0.3">
      <c r="A367" s="8" t="s">
        <v>471</v>
      </c>
      <c r="B367" s="8" t="s">
        <v>424</v>
      </c>
      <c r="C367" s="8" t="s">
        <v>425</v>
      </c>
      <c r="D367" s="9">
        <v>0.3</v>
      </c>
      <c r="E367" s="12">
        <f>단가대비표!O77</f>
        <v>0</v>
      </c>
      <c r="F367" s="13">
        <f>TRUNC(E367*D367,1)</f>
        <v>0</v>
      </c>
      <c r="G367" s="12">
        <f>단가대비표!P77</f>
        <v>265406</v>
      </c>
      <c r="H367" s="13">
        <f>TRUNC(G367*D367,1)</f>
        <v>79621.8</v>
      </c>
      <c r="I367" s="12">
        <f>단가대비표!V77</f>
        <v>0</v>
      </c>
      <c r="J367" s="13">
        <f>TRUNC(I367*D367,1)</f>
        <v>0</v>
      </c>
      <c r="K367" s="12">
        <f t="shared" si="74"/>
        <v>265406</v>
      </c>
      <c r="L367" s="13">
        <f t="shared" si="74"/>
        <v>79621.8</v>
      </c>
      <c r="M367" s="8" t="s">
        <v>52</v>
      </c>
      <c r="N367" s="2" t="s">
        <v>183</v>
      </c>
      <c r="O367" s="2" t="s">
        <v>472</v>
      </c>
      <c r="P367" s="2" t="s">
        <v>64</v>
      </c>
      <c r="Q367" s="2" t="s">
        <v>64</v>
      </c>
      <c r="R367" s="2" t="s">
        <v>63</v>
      </c>
      <c r="S367" s="3"/>
      <c r="T367" s="3"/>
      <c r="U367" s="3"/>
      <c r="V367" s="3">
        <v>1</v>
      </c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2" t="s">
        <v>52</v>
      </c>
      <c r="AW367" s="2" t="s">
        <v>807</v>
      </c>
      <c r="AX367" s="2" t="s">
        <v>52</v>
      </c>
      <c r="AY367" s="2" t="s">
        <v>52</v>
      </c>
    </row>
    <row r="368" spans="1:51" ht="30" customHeight="1" x14ac:dyDescent="0.3">
      <c r="A368" s="8" t="s">
        <v>428</v>
      </c>
      <c r="B368" s="8" t="s">
        <v>429</v>
      </c>
      <c r="C368" s="8" t="s">
        <v>430</v>
      </c>
      <c r="D368" s="9">
        <v>1</v>
      </c>
      <c r="E368" s="12">
        <f>TRUNC(SUMIF(V366:V368, RIGHTB(O368, 1), H366:H368)*U368, 2)</f>
        <v>2388.65</v>
      </c>
      <c r="F368" s="13">
        <f>TRUNC(E368*D368,1)</f>
        <v>2388.6</v>
      </c>
      <c r="G368" s="12">
        <v>0</v>
      </c>
      <c r="H368" s="13">
        <f>TRUNC(G368*D368,1)</f>
        <v>0</v>
      </c>
      <c r="I368" s="12">
        <v>0</v>
      </c>
      <c r="J368" s="13">
        <f>TRUNC(I368*D368,1)</f>
        <v>0</v>
      </c>
      <c r="K368" s="12">
        <f t="shared" si="74"/>
        <v>2388.6</v>
      </c>
      <c r="L368" s="13">
        <f t="shared" si="74"/>
        <v>2388.6</v>
      </c>
      <c r="M368" s="8" t="s">
        <v>52</v>
      </c>
      <c r="N368" s="2" t="s">
        <v>183</v>
      </c>
      <c r="O368" s="2" t="s">
        <v>431</v>
      </c>
      <c r="P368" s="2" t="s">
        <v>64</v>
      </c>
      <c r="Q368" s="2" t="s">
        <v>64</v>
      </c>
      <c r="R368" s="2" t="s">
        <v>64</v>
      </c>
      <c r="S368" s="3">
        <v>1</v>
      </c>
      <c r="T368" s="3">
        <v>0</v>
      </c>
      <c r="U368" s="3">
        <v>0.03</v>
      </c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2" t="s">
        <v>52</v>
      </c>
      <c r="AW368" s="2" t="s">
        <v>808</v>
      </c>
      <c r="AX368" s="2" t="s">
        <v>52</v>
      </c>
      <c r="AY368" s="2" t="s">
        <v>52</v>
      </c>
    </row>
    <row r="369" spans="1:51" ht="30" customHeight="1" x14ac:dyDescent="0.3">
      <c r="A369" s="8" t="s">
        <v>433</v>
      </c>
      <c r="B369" s="8" t="s">
        <v>52</v>
      </c>
      <c r="C369" s="8" t="s">
        <v>52</v>
      </c>
      <c r="D369" s="9"/>
      <c r="E369" s="12"/>
      <c r="F369" s="13">
        <f>TRUNC(SUMIF(N366:N368, N365, F366:F368),0)</f>
        <v>57570</v>
      </c>
      <c r="G369" s="12"/>
      <c r="H369" s="13">
        <f>TRUNC(SUMIF(N366:N368, N365, H366:H368),0)</f>
        <v>79621</v>
      </c>
      <c r="I369" s="12"/>
      <c r="J369" s="13">
        <f>TRUNC(SUMIF(N366:N368, N365, J366:J368),0)</f>
        <v>0</v>
      </c>
      <c r="K369" s="12"/>
      <c r="L369" s="13">
        <f>F369+H369+J369</f>
        <v>137191</v>
      </c>
      <c r="M369" s="8" t="s">
        <v>52</v>
      </c>
      <c r="N369" s="2" t="s">
        <v>231</v>
      </c>
      <c r="O369" s="2" t="s">
        <v>231</v>
      </c>
      <c r="P369" s="2" t="s">
        <v>52</v>
      </c>
      <c r="Q369" s="2" t="s">
        <v>52</v>
      </c>
      <c r="R369" s="2" t="s">
        <v>52</v>
      </c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2" t="s">
        <v>52</v>
      </c>
      <c r="AW369" s="2" t="s">
        <v>52</v>
      </c>
      <c r="AX369" s="2" t="s">
        <v>52</v>
      </c>
      <c r="AY369" s="2" t="s">
        <v>52</v>
      </c>
    </row>
    <row r="370" spans="1:51" ht="30" customHeight="1" x14ac:dyDescent="0.3">
      <c r="A370" s="9"/>
      <c r="B370" s="9"/>
      <c r="C370" s="9"/>
      <c r="D370" s="9"/>
      <c r="E370" s="12"/>
      <c r="F370" s="13"/>
      <c r="G370" s="12"/>
      <c r="H370" s="13"/>
      <c r="I370" s="12"/>
      <c r="J370" s="13"/>
      <c r="K370" s="12"/>
      <c r="L370" s="13"/>
      <c r="M370" s="9"/>
    </row>
    <row r="371" spans="1:51" ht="30" customHeight="1" x14ac:dyDescent="0.3">
      <c r="A371" s="154" t="s">
        <v>809</v>
      </c>
      <c r="B371" s="154"/>
      <c r="C371" s="154"/>
      <c r="D371" s="154"/>
      <c r="E371" s="155"/>
      <c r="F371" s="156"/>
      <c r="G371" s="155"/>
      <c r="H371" s="156"/>
      <c r="I371" s="155"/>
      <c r="J371" s="156"/>
      <c r="K371" s="155"/>
      <c r="L371" s="156"/>
      <c r="M371" s="154"/>
      <c r="N371" s="1" t="s">
        <v>187</v>
      </c>
    </row>
    <row r="372" spans="1:51" ht="30" customHeight="1" x14ac:dyDescent="0.3">
      <c r="A372" s="8" t="s">
        <v>180</v>
      </c>
      <c r="B372" s="8" t="s">
        <v>185</v>
      </c>
      <c r="C372" s="8" t="s">
        <v>166</v>
      </c>
      <c r="D372" s="9">
        <v>1</v>
      </c>
      <c r="E372" s="12">
        <f>단가대비표!O55</f>
        <v>95435</v>
      </c>
      <c r="F372" s="13">
        <f>TRUNC(E372*D372,1)</f>
        <v>95435</v>
      </c>
      <c r="G372" s="12">
        <f>단가대비표!P55</f>
        <v>0</v>
      </c>
      <c r="H372" s="13">
        <f>TRUNC(G372*D372,1)</f>
        <v>0</v>
      </c>
      <c r="I372" s="12">
        <f>단가대비표!V55</f>
        <v>0</v>
      </c>
      <c r="J372" s="13">
        <f>TRUNC(I372*D372,1)</f>
        <v>0</v>
      </c>
      <c r="K372" s="12">
        <f t="shared" ref="K372:L374" si="75">TRUNC(E372+G372+I372,1)</f>
        <v>95435</v>
      </c>
      <c r="L372" s="13">
        <f t="shared" si="75"/>
        <v>95435</v>
      </c>
      <c r="M372" s="8" t="s">
        <v>52</v>
      </c>
      <c r="N372" s="2" t="s">
        <v>187</v>
      </c>
      <c r="O372" s="2" t="s">
        <v>810</v>
      </c>
      <c r="P372" s="2" t="s">
        <v>64</v>
      </c>
      <c r="Q372" s="2" t="s">
        <v>64</v>
      </c>
      <c r="R372" s="2" t="s">
        <v>63</v>
      </c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2" t="s">
        <v>52</v>
      </c>
      <c r="AW372" s="2" t="s">
        <v>811</v>
      </c>
      <c r="AX372" s="2" t="s">
        <v>52</v>
      </c>
      <c r="AY372" s="2" t="s">
        <v>52</v>
      </c>
    </row>
    <row r="373" spans="1:51" ht="30" customHeight="1" x14ac:dyDescent="0.3">
      <c r="A373" s="8" t="s">
        <v>471</v>
      </c>
      <c r="B373" s="8" t="s">
        <v>424</v>
      </c>
      <c r="C373" s="8" t="s">
        <v>425</v>
      </c>
      <c r="D373" s="9">
        <v>0.3</v>
      </c>
      <c r="E373" s="12">
        <f>단가대비표!O77</f>
        <v>0</v>
      </c>
      <c r="F373" s="13">
        <f>TRUNC(E373*D373,1)</f>
        <v>0</v>
      </c>
      <c r="G373" s="12">
        <f>단가대비표!P77</f>
        <v>265406</v>
      </c>
      <c r="H373" s="13">
        <f>TRUNC(G373*D373,1)</f>
        <v>79621.8</v>
      </c>
      <c r="I373" s="12">
        <f>단가대비표!V77</f>
        <v>0</v>
      </c>
      <c r="J373" s="13">
        <f>TRUNC(I373*D373,1)</f>
        <v>0</v>
      </c>
      <c r="K373" s="12">
        <f t="shared" si="75"/>
        <v>265406</v>
      </c>
      <c r="L373" s="13">
        <f t="shared" si="75"/>
        <v>79621.8</v>
      </c>
      <c r="M373" s="8" t="s">
        <v>52</v>
      </c>
      <c r="N373" s="2" t="s">
        <v>187</v>
      </c>
      <c r="O373" s="2" t="s">
        <v>472</v>
      </c>
      <c r="P373" s="2" t="s">
        <v>64</v>
      </c>
      <c r="Q373" s="2" t="s">
        <v>64</v>
      </c>
      <c r="R373" s="2" t="s">
        <v>63</v>
      </c>
      <c r="S373" s="3"/>
      <c r="T373" s="3"/>
      <c r="U373" s="3"/>
      <c r="V373" s="3">
        <v>1</v>
      </c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2" t="s">
        <v>52</v>
      </c>
      <c r="AW373" s="2" t="s">
        <v>812</v>
      </c>
      <c r="AX373" s="2" t="s">
        <v>52</v>
      </c>
      <c r="AY373" s="2" t="s">
        <v>52</v>
      </c>
    </row>
    <row r="374" spans="1:51" ht="30" customHeight="1" x14ac:dyDescent="0.3">
      <c r="A374" s="8" t="s">
        <v>428</v>
      </c>
      <c r="B374" s="8" t="s">
        <v>429</v>
      </c>
      <c r="C374" s="8" t="s">
        <v>430</v>
      </c>
      <c r="D374" s="9">
        <v>1</v>
      </c>
      <c r="E374" s="12">
        <f>TRUNC(SUMIF(V372:V374, RIGHTB(O374, 1), H372:H374)*U374, 2)</f>
        <v>2388.65</v>
      </c>
      <c r="F374" s="13">
        <f>TRUNC(E374*D374,1)</f>
        <v>2388.6</v>
      </c>
      <c r="G374" s="12">
        <v>0</v>
      </c>
      <c r="H374" s="13">
        <f>TRUNC(G374*D374,1)</f>
        <v>0</v>
      </c>
      <c r="I374" s="12">
        <v>0</v>
      </c>
      <c r="J374" s="13">
        <f>TRUNC(I374*D374,1)</f>
        <v>0</v>
      </c>
      <c r="K374" s="12">
        <f t="shared" si="75"/>
        <v>2388.6</v>
      </c>
      <c r="L374" s="13">
        <f t="shared" si="75"/>
        <v>2388.6</v>
      </c>
      <c r="M374" s="8" t="s">
        <v>52</v>
      </c>
      <c r="N374" s="2" t="s">
        <v>187</v>
      </c>
      <c r="O374" s="2" t="s">
        <v>431</v>
      </c>
      <c r="P374" s="2" t="s">
        <v>64</v>
      </c>
      <c r="Q374" s="2" t="s">
        <v>64</v>
      </c>
      <c r="R374" s="2" t="s">
        <v>64</v>
      </c>
      <c r="S374" s="3">
        <v>1</v>
      </c>
      <c r="T374" s="3">
        <v>0</v>
      </c>
      <c r="U374" s="3">
        <v>0.03</v>
      </c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2" t="s">
        <v>52</v>
      </c>
      <c r="AW374" s="2" t="s">
        <v>813</v>
      </c>
      <c r="AX374" s="2" t="s">
        <v>52</v>
      </c>
      <c r="AY374" s="2" t="s">
        <v>52</v>
      </c>
    </row>
    <row r="375" spans="1:51" ht="30" customHeight="1" x14ac:dyDescent="0.3">
      <c r="A375" s="8" t="s">
        <v>433</v>
      </c>
      <c r="B375" s="8" t="s">
        <v>52</v>
      </c>
      <c r="C375" s="8" t="s">
        <v>52</v>
      </c>
      <c r="D375" s="9"/>
      <c r="E375" s="12"/>
      <c r="F375" s="13">
        <f>TRUNC(SUMIF(N372:N374, N371, F372:F374),0)</f>
        <v>97823</v>
      </c>
      <c r="G375" s="12"/>
      <c r="H375" s="13">
        <f>TRUNC(SUMIF(N372:N374, N371, H372:H374),0)</f>
        <v>79621</v>
      </c>
      <c r="I375" s="12"/>
      <c r="J375" s="13">
        <f>TRUNC(SUMIF(N372:N374, N371, J372:J374),0)</f>
        <v>0</v>
      </c>
      <c r="K375" s="12"/>
      <c r="L375" s="13">
        <f>F375+H375+J375</f>
        <v>177444</v>
      </c>
      <c r="M375" s="8" t="s">
        <v>52</v>
      </c>
      <c r="N375" s="2" t="s">
        <v>231</v>
      </c>
      <c r="O375" s="2" t="s">
        <v>231</v>
      </c>
      <c r="P375" s="2" t="s">
        <v>52</v>
      </c>
      <c r="Q375" s="2" t="s">
        <v>52</v>
      </c>
      <c r="R375" s="2" t="s">
        <v>52</v>
      </c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2" t="s">
        <v>52</v>
      </c>
      <c r="AW375" s="2" t="s">
        <v>52</v>
      </c>
      <c r="AX375" s="2" t="s">
        <v>52</v>
      </c>
      <c r="AY375" s="2" t="s">
        <v>52</v>
      </c>
    </row>
    <row r="376" spans="1:51" ht="30" customHeight="1" x14ac:dyDescent="0.3">
      <c r="A376" s="9"/>
      <c r="B376" s="9"/>
      <c r="C376" s="9"/>
      <c r="D376" s="9"/>
      <c r="E376" s="12"/>
      <c r="F376" s="13"/>
      <c r="G376" s="12"/>
      <c r="H376" s="13"/>
      <c r="I376" s="12"/>
      <c r="J376" s="13"/>
      <c r="K376" s="12"/>
      <c r="L376" s="13"/>
      <c r="M376" s="9"/>
    </row>
    <row r="377" spans="1:51" ht="30" customHeight="1" x14ac:dyDescent="0.3">
      <c r="A377" s="154" t="s">
        <v>814</v>
      </c>
      <c r="B377" s="154"/>
      <c r="C377" s="154"/>
      <c r="D377" s="154"/>
      <c r="E377" s="155"/>
      <c r="F377" s="156"/>
      <c r="G377" s="155"/>
      <c r="H377" s="156"/>
      <c r="I377" s="155"/>
      <c r="J377" s="156"/>
      <c r="K377" s="155"/>
      <c r="L377" s="156"/>
      <c r="M377" s="154"/>
      <c r="N377" s="1" t="s">
        <v>277</v>
      </c>
    </row>
    <row r="378" spans="1:51" ht="30" customHeight="1" x14ac:dyDescent="0.3">
      <c r="A378" s="8" t="s">
        <v>815</v>
      </c>
      <c r="B378" s="8" t="s">
        <v>52</v>
      </c>
      <c r="C378" s="8" t="s">
        <v>52</v>
      </c>
      <c r="D378" s="9"/>
      <c r="E378" s="12">
        <f>단가대비표!O92</f>
        <v>0</v>
      </c>
      <c r="F378" s="13">
        <f t="shared" ref="F378:F413" si="76">TRUNC(E378*D378,1)</f>
        <v>0</v>
      </c>
      <c r="G378" s="12">
        <f>단가대비표!P92</f>
        <v>0</v>
      </c>
      <c r="H378" s="13">
        <f t="shared" ref="H378:H413" si="77">TRUNC(G378*D378,1)</f>
        <v>0</v>
      </c>
      <c r="I378" s="12">
        <f>단가대비표!V92</f>
        <v>0</v>
      </c>
      <c r="J378" s="13">
        <f t="shared" ref="J378:J413" si="78">TRUNC(I378*D378,1)</f>
        <v>0</v>
      </c>
      <c r="K378" s="12">
        <f t="shared" ref="K378:K413" si="79">TRUNC(E378+G378+I378,1)</f>
        <v>0</v>
      </c>
      <c r="L378" s="13">
        <f t="shared" ref="L378:L413" si="80">TRUNC(F378+H378+J378,1)</f>
        <v>0</v>
      </c>
      <c r="M378" s="8" t="s">
        <v>52</v>
      </c>
      <c r="N378" s="2" t="s">
        <v>277</v>
      </c>
      <c r="O378" s="2" t="s">
        <v>816</v>
      </c>
      <c r="P378" s="2" t="s">
        <v>64</v>
      </c>
      <c r="Q378" s="2" t="s">
        <v>64</v>
      </c>
      <c r="R378" s="2" t="s">
        <v>63</v>
      </c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2" t="s">
        <v>52</v>
      </c>
      <c r="AW378" s="2" t="s">
        <v>817</v>
      </c>
      <c r="AX378" s="2" t="s">
        <v>52</v>
      </c>
      <c r="AY378" s="2" t="s">
        <v>52</v>
      </c>
    </row>
    <row r="379" spans="1:51" ht="30" customHeight="1" x14ac:dyDescent="0.3">
      <c r="A379" s="8" t="s">
        <v>818</v>
      </c>
      <c r="B379" s="8" t="s">
        <v>52</v>
      </c>
      <c r="C379" s="8" t="s">
        <v>350</v>
      </c>
      <c r="D379" s="9">
        <v>1</v>
      </c>
      <c r="E379" s="12">
        <f>단가대비표!O93</f>
        <v>100000</v>
      </c>
      <c r="F379" s="13">
        <f t="shared" si="76"/>
        <v>100000</v>
      </c>
      <c r="G379" s="12">
        <f>단가대비표!P93</f>
        <v>0</v>
      </c>
      <c r="H379" s="13">
        <f t="shared" si="77"/>
        <v>0</v>
      </c>
      <c r="I379" s="12">
        <f>단가대비표!V93</f>
        <v>0</v>
      </c>
      <c r="J379" s="13">
        <f t="shared" si="78"/>
        <v>0</v>
      </c>
      <c r="K379" s="12">
        <f t="shared" si="79"/>
        <v>100000</v>
      </c>
      <c r="L379" s="13">
        <f t="shared" si="80"/>
        <v>100000</v>
      </c>
      <c r="M379" s="8" t="s">
        <v>52</v>
      </c>
      <c r="N379" s="2" t="s">
        <v>277</v>
      </c>
      <c r="O379" s="2" t="s">
        <v>819</v>
      </c>
      <c r="P379" s="2" t="s">
        <v>64</v>
      </c>
      <c r="Q379" s="2" t="s">
        <v>64</v>
      </c>
      <c r="R379" s="2" t="s">
        <v>63</v>
      </c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2" t="s">
        <v>52</v>
      </c>
      <c r="AW379" s="2" t="s">
        <v>820</v>
      </c>
      <c r="AX379" s="2" t="s">
        <v>52</v>
      </c>
      <c r="AY379" s="2" t="s">
        <v>52</v>
      </c>
    </row>
    <row r="380" spans="1:51" ht="30" customHeight="1" x14ac:dyDescent="0.3">
      <c r="A380" s="8" t="s">
        <v>821</v>
      </c>
      <c r="B380" s="8" t="s">
        <v>822</v>
      </c>
      <c r="C380" s="8" t="s">
        <v>350</v>
      </c>
      <c r="D380" s="9">
        <v>1</v>
      </c>
      <c r="E380" s="12">
        <f>단가대비표!O94</f>
        <v>4500000</v>
      </c>
      <c r="F380" s="13">
        <f t="shared" si="76"/>
        <v>4500000</v>
      </c>
      <c r="G380" s="12">
        <f>단가대비표!P94</f>
        <v>0</v>
      </c>
      <c r="H380" s="13">
        <f t="shared" si="77"/>
        <v>0</v>
      </c>
      <c r="I380" s="12">
        <f>단가대비표!V94</f>
        <v>0</v>
      </c>
      <c r="J380" s="13">
        <f t="shared" si="78"/>
        <v>0</v>
      </c>
      <c r="K380" s="12">
        <f t="shared" si="79"/>
        <v>4500000</v>
      </c>
      <c r="L380" s="13">
        <f t="shared" si="80"/>
        <v>4500000</v>
      </c>
      <c r="M380" s="8" t="s">
        <v>52</v>
      </c>
      <c r="N380" s="2" t="s">
        <v>277</v>
      </c>
      <c r="O380" s="2" t="s">
        <v>823</v>
      </c>
      <c r="P380" s="2" t="s">
        <v>64</v>
      </c>
      <c r="Q380" s="2" t="s">
        <v>64</v>
      </c>
      <c r="R380" s="2" t="s">
        <v>63</v>
      </c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2" t="s">
        <v>52</v>
      </c>
      <c r="AW380" s="2" t="s">
        <v>824</v>
      </c>
      <c r="AX380" s="2" t="s">
        <v>52</v>
      </c>
      <c r="AY380" s="2" t="s">
        <v>52</v>
      </c>
    </row>
    <row r="381" spans="1:51" ht="30" customHeight="1" x14ac:dyDescent="0.3">
      <c r="A381" s="8" t="s">
        <v>825</v>
      </c>
      <c r="B381" s="8" t="s">
        <v>826</v>
      </c>
      <c r="C381" s="8" t="s">
        <v>350</v>
      </c>
      <c r="D381" s="9">
        <v>2</v>
      </c>
      <c r="E381" s="12">
        <f>단가대비표!O95</f>
        <v>1200000</v>
      </c>
      <c r="F381" s="13">
        <f t="shared" si="76"/>
        <v>2400000</v>
      </c>
      <c r="G381" s="12">
        <f>단가대비표!P95</f>
        <v>0</v>
      </c>
      <c r="H381" s="13">
        <f t="shared" si="77"/>
        <v>0</v>
      </c>
      <c r="I381" s="12">
        <f>단가대비표!V95</f>
        <v>0</v>
      </c>
      <c r="J381" s="13">
        <f t="shared" si="78"/>
        <v>0</v>
      </c>
      <c r="K381" s="12">
        <f t="shared" si="79"/>
        <v>1200000</v>
      </c>
      <c r="L381" s="13">
        <f t="shared" si="80"/>
        <v>2400000</v>
      </c>
      <c r="M381" s="8" t="s">
        <v>52</v>
      </c>
      <c r="N381" s="2" t="s">
        <v>277</v>
      </c>
      <c r="O381" s="2" t="s">
        <v>827</v>
      </c>
      <c r="P381" s="2" t="s">
        <v>64</v>
      </c>
      <c r="Q381" s="2" t="s">
        <v>64</v>
      </c>
      <c r="R381" s="2" t="s">
        <v>63</v>
      </c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2" t="s">
        <v>52</v>
      </c>
      <c r="AW381" s="2" t="s">
        <v>828</v>
      </c>
      <c r="AX381" s="2" t="s">
        <v>52</v>
      </c>
      <c r="AY381" s="2" t="s">
        <v>52</v>
      </c>
    </row>
    <row r="382" spans="1:51" ht="30" customHeight="1" x14ac:dyDescent="0.3">
      <c r="A382" s="8" t="s">
        <v>829</v>
      </c>
      <c r="B382" s="8" t="s">
        <v>830</v>
      </c>
      <c r="C382" s="8" t="s">
        <v>350</v>
      </c>
      <c r="D382" s="9">
        <v>1</v>
      </c>
      <c r="E382" s="12">
        <f>단가대비표!O96</f>
        <v>1200000</v>
      </c>
      <c r="F382" s="13">
        <f t="shared" si="76"/>
        <v>1200000</v>
      </c>
      <c r="G382" s="12">
        <f>단가대비표!P96</f>
        <v>0</v>
      </c>
      <c r="H382" s="13">
        <f t="shared" si="77"/>
        <v>0</v>
      </c>
      <c r="I382" s="12">
        <f>단가대비표!V96</f>
        <v>0</v>
      </c>
      <c r="J382" s="13">
        <f t="shared" si="78"/>
        <v>0</v>
      </c>
      <c r="K382" s="12">
        <f t="shared" si="79"/>
        <v>1200000</v>
      </c>
      <c r="L382" s="13">
        <f t="shared" si="80"/>
        <v>1200000</v>
      </c>
      <c r="M382" s="8" t="s">
        <v>52</v>
      </c>
      <c r="N382" s="2" t="s">
        <v>277</v>
      </c>
      <c r="O382" s="2" t="s">
        <v>831</v>
      </c>
      <c r="P382" s="2" t="s">
        <v>64</v>
      </c>
      <c r="Q382" s="2" t="s">
        <v>64</v>
      </c>
      <c r="R382" s="2" t="s">
        <v>63</v>
      </c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2" t="s">
        <v>52</v>
      </c>
      <c r="AW382" s="2" t="s">
        <v>832</v>
      </c>
      <c r="AX382" s="2" t="s">
        <v>52</v>
      </c>
      <c r="AY382" s="2" t="s">
        <v>52</v>
      </c>
    </row>
    <row r="383" spans="1:51" ht="30" customHeight="1" x14ac:dyDescent="0.3">
      <c r="A383" s="8" t="s">
        <v>833</v>
      </c>
      <c r="B383" s="8" t="s">
        <v>834</v>
      </c>
      <c r="C383" s="8" t="s">
        <v>350</v>
      </c>
      <c r="D383" s="9">
        <v>1</v>
      </c>
      <c r="E383" s="12">
        <f>단가대비표!O97</f>
        <v>550000</v>
      </c>
      <c r="F383" s="13">
        <f t="shared" si="76"/>
        <v>550000</v>
      </c>
      <c r="G383" s="12">
        <f>단가대비표!P97</f>
        <v>0</v>
      </c>
      <c r="H383" s="13">
        <f t="shared" si="77"/>
        <v>0</v>
      </c>
      <c r="I383" s="12">
        <f>단가대비표!V97</f>
        <v>0</v>
      </c>
      <c r="J383" s="13">
        <f t="shared" si="78"/>
        <v>0</v>
      </c>
      <c r="K383" s="12">
        <f t="shared" si="79"/>
        <v>550000</v>
      </c>
      <c r="L383" s="13">
        <f t="shared" si="80"/>
        <v>550000</v>
      </c>
      <c r="M383" s="8" t="s">
        <v>52</v>
      </c>
      <c r="N383" s="2" t="s">
        <v>277</v>
      </c>
      <c r="O383" s="2" t="s">
        <v>835</v>
      </c>
      <c r="P383" s="2" t="s">
        <v>64</v>
      </c>
      <c r="Q383" s="2" t="s">
        <v>64</v>
      </c>
      <c r="R383" s="2" t="s">
        <v>63</v>
      </c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2" t="s">
        <v>52</v>
      </c>
      <c r="AW383" s="2" t="s">
        <v>836</v>
      </c>
      <c r="AX383" s="2" t="s">
        <v>52</v>
      </c>
      <c r="AY383" s="2" t="s">
        <v>52</v>
      </c>
    </row>
    <row r="384" spans="1:51" ht="30" customHeight="1" x14ac:dyDescent="0.3">
      <c r="A384" s="8" t="s">
        <v>837</v>
      </c>
      <c r="B384" s="8" t="s">
        <v>838</v>
      </c>
      <c r="C384" s="8" t="s">
        <v>350</v>
      </c>
      <c r="D384" s="9">
        <v>1</v>
      </c>
      <c r="E384" s="12">
        <f>단가대비표!O98</f>
        <v>3000000</v>
      </c>
      <c r="F384" s="13">
        <f t="shared" si="76"/>
        <v>3000000</v>
      </c>
      <c r="G384" s="12">
        <f>단가대비표!P98</f>
        <v>0</v>
      </c>
      <c r="H384" s="13">
        <f t="shared" si="77"/>
        <v>0</v>
      </c>
      <c r="I384" s="12">
        <f>단가대비표!V98</f>
        <v>0</v>
      </c>
      <c r="J384" s="13">
        <f t="shared" si="78"/>
        <v>0</v>
      </c>
      <c r="K384" s="12">
        <f t="shared" si="79"/>
        <v>3000000</v>
      </c>
      <c r="L384" s="13">
        <f t="shared" si="80"/>
        <v>3000000</v>
      </c>
      <c r="M384" s="8" t="s">
        <v>52</v>
      </c>
      <c r="N384" s="2" t="s">
        <v>277</v>
      </c>
      <c r="O384" s="2" t="s">
        <v>839</v>
      </c>
      <c r="P384" s="2" t="s">
        <v>64</v>
      </c>
      <c r="Q384" s="2" t="s">
        <v>64</v>
      </c>
      <c r="R384" s="2" t="s">
        <v>63</v>
      </c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2" t="s">
        <v>52</v>
      </c>
      <c r="AW384" s="2" t="s">
        <v>840</v>
      </c>
      <c r="AX384" s="2" t="s">
        <v>52</v>
      </c>
      <c r="AY384" s="2" t="s">
        <v>52</v>
      </c>
    </row>
    <row r="385" spans="1:51" ht="30" customHeight="1" x14ac:dyDescent="0.3">
      <c r="A385" s="8" t="s">
        <v>841</v>
      </c>
      <c r="B385" s="8" t="s">
        <v>842</v>
      </c>
      <c r="C385" s="8" t="s">
        <v>350</v>
      </c>
      <c r="D385" s="9">
        <v>1</v>
      </c>
      <c r="E385" s="12">
        <f>단가대비표!O99</f>
        <v>650000</v>
      </c>
      <c r="F385" s="13">
        <f t="shared" si="76"/>
        <v>650000</v>
      </c>
      <c r="G385" s="12">
        <f>단가대비표!P99</f>
        <v>0</v>
      </c>
      <c r="H385" s="13">
        <f t="shared" si="77"/>
        <v>0</v>
      </c>
      <c r="I385" s="12">
        <f>단가대비표!V99</f>
        <v>0</v>
      </c>
      <c r="J385" s="13">
        <f t="shared" si="78"/>
        <v>0</v>
      </c>
      <c r="K385" s="12">
        <f t="shared" si="79"/>
        <v>650000</v>
      </c>
      <c r="L385" s="13">
        <f t="shared" si="80"/>
        <v>650000</v>
      </c>
      <c r="M385" s="8" t="s">
        <v>52</v>
      </c>
      <c r="N385" s="2" t="s">
        <v>277</v>
      </c>
      <c r="O385" s="2" t="s">
        <v>843</v>
      </c>
      <c r="P385" s="2" t="s">
        <v>64</v>
      </c>
      <c r="Q385" s="2" t="s">
        <v>64</v>
      </c>
      <c r="R385" s="2" t="s">
        <v>63</v>
      </c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2" t="s">
        <v>52</v>
      </c>
      <c r="AW385" s="2" t="s">
        <v>844</v>
      </c>
      <c r="AX385" s="2" t="s">
        <v>52</v>
      </c>
      <c r="AY385" s="2" t="s">
        <v>52</v>
      </c>
    </row>
    <row r="386" spans="1:51" ht="30" customHeight="1" x14ac:dyDescent="0.3">
      <c r="A386" s="8" t="s">
        <v>845</v>
      </c>
      <c r="B386" s="8" t="s">
        <v>52</v>
      </c>
      <c r="C386" s="8" t="s">
        <v>52</v>
      </c>
      <c r="D386" s="9"/>
      <c r="E386" s="12">
        <f>단가대비표!O100</f>
        <v>0</v>
      </c>
      <c r="F386" s="13">
        <f t="shared" si="76"/>
        <v>0</v>
      </c>
      <c r="G386" s="12">
        <f>단가대비표!P100</f>
        <v>0</v>
      </c>
      <c r="H386" s="13">
        <f t="shared" si="77"/>
        <v>0</v>
      </c>
      <c r="I386" s="12">
        <f>단가대비표!V100</f>
        <v>0</v>
      </c>
      <c r="J386" s="13">
        <f t="shared" si="78"/>
        <v>0</v>
      </c>
      <c r="K386" s="12">
        <f t="shared" si="79"/>
        <v>0</v>
      </c>
      <c r="L386" s="13">
        <f t="shared" si="80"/>
        <v>0</v>
      </c>
      <c r="M386" s="8" t="s">
        <v>52</v>
      </c>
      <c r="N386" s="2" t="s">
        <v>277</v>
      </c>
      <c r="O386" s="2" t="s">
        <v>846</v>
      </c>
      <c r="P386" s="2" t="s">
        <v>64</v>
      </c>
      <c r="Q386" s="2" t="s">
        <v>64</v>
      </c>
      <c r="R386" s="2" t="s">
        <v>63</v>
      </c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2" t="s">
        <v>52</v>
      </c>
      <c r="AW386" s="2" t="s">
        <v>847</v>
      </c>
      <c r="AX386" s="2" t="s">
        <v>52</v>
      </c>
      <c r="AY386" s="2" t="s">
        <v>52</v>
      </c>
    </row>
    <row r="387" spans="1:51" ht="30" customHeight="1" x14ac:dyDescent="0.3">
      <c r="A387" s="8" t="s">
        <v>848</v>
      </c>
      <c r="B387" s="8" t="s">
        <v>849</v>
      </c>
      <c r="C387" s="8" t="s">
        <v>350</v>
      </c>
      <c r="D387" s="9">
        <v>1</v>
      </c>
      <c r="E387" s="12">
        <f>단가대비표!O101</f>
        <v>100000</v>
      </c>
      <c r="F387" s="13">
        <f t="shared" si="76"/>
        <v>100000</v>
      </c>
      <c r="G387" s="12">
        <f>단가대비표!P101</f>
        <v>0</v>
      </c>
      <c r="H387" s="13">
        <f t="shared" si="77"/>
        <v>0</v>
      </c>
      <c r="I387" s="12">
        <f>단가대비표!V101</f>
        <v>0</v>
      </c>
      <c r="J387" s="13">
        <f t="shared" si="78"/>
        <v>0</v>
      </c>
      <c r="K387" s="12">
        <f t="shared" si="79"/>
        <v>100000</v>
      </c>
      <c r="L387" s="13">
        <f t="shared" si="80"/>
        <v>100000</v>
      </c>
      <c r="M387" s="8" t="s">
        <v>52</v>
      </c>
      <c r="N387" s="2" t="s">
        <v>277</v>
      </c>
      <c r="O387" s="2" t="s">
        <v>850</v>
      </c>
      <c r="P387" s="2" t="s">
        <v>64</v>
      </c>
      <c r="Q387" s="2" t="s">
        <v>64</v>
      </c>
      <c r="R387" s="2" t="s">
        <v>63</v>
      </c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2" t="s">
        <v>52</v>
      </c>
      <c r="AW387" s="2" t="s">
        <v>851</v>
      </c>
      <c r="AX387" s="2" t="s">
        <v>52</v>
      </c>
      <c r="AY387" s="2" t="s">
        <v>52</v>
      </c>
    </row>
    <row r="388" spans="1:51" ht="30" customHeight="1" x14ac:dyDescent="0.3">
      <c r="A388" s="8" t="s">
        <v>852</v>
      </c>
      <c r="B388" s="8" t="s">
        <v>853</v>
      </c>
      <c r="C388" s="8" t="s">
        <v>350</v>
      </c>
      <c r="D388" s="9">
        <v>1</v>
      </c>
      <c r="E388" s="12">
        <f>단가대비표!O102</f>
        <v>70000</v>
      </c>
      <c r="F388" s="13">
        <f t="shared" si="76"/>
        <v>70000</v>
      </c>
      <c r="G388" s="12">
        <f>단가대비표!P102</f>
        <v>0</v>
      </c>
      <c r="H388" s="13">
        <f t="shared" si="77"/>
        <v>0</v>
      </c>
      <c r="I388" s="12">
        <f>단가대비표!V102</f>
        <v>0</v>
      </c>
      <c r="J388" s="13">
        <f t="shared" si="78"/>
        <v>0</v>
      </c>
      <c r="K388" s="12">
        <f t="shared" si="79"/>
        <v>70000</v>
      </c>
      <c r="L388" s="13">
        <f t="shared" si="80"/>
        <v>70000</v>
      </c>
      <c r="M388" s="8" t="s">
        <v>52</v>
      </c>
      <c r="N388" s="2" t="s">
        <v>277</v>
      </c>
      <c r="O388" s="2" t="s">
        <v>854</v>
      </c>
      <c r="P388" s="2" t="s">
        <v>64</v>
      </c>
      <c r="Q388" s="2" t="s">
        <v>64</v>
      </c>
      <c r="R388" s="2" t="s">
        <v>63</v>
      </c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2" t="s">
        <v>52</v>
      </c>
      <c r="AW388" s="2" t="s">
        <v>855</v>
      </c>
      <c r="AX388" s="2" t="s">
        <v>52</v>
      </c>
      <c r="AY388" s="2" t="s">
        <v>52</v>
      </c>
    </row>
    <row r="389" spans="1:51" ht="30" customHeight="1" x14ac:dyDescent="0.3">
      <c r="A389" s="8" t="s">
        <v>856</v>
      </c>
      <c r="B389" s="8" t="s">
        <v>857</v>
      </c>
      <c r="C389" s="8" t="s">
        <v>350</v>
      </c>
      <c r="D389" s="9">
        <v>3</v>
      </c>
      <c r="E389" s="12">
        <f>단가대비표!O103</f>
        <v>80000</v>
      </c>
      <c r="F389" s="13">
        <f t="shared" si="76"/>
        <v>240000</v>
      </c>
      <c r="G389" s="12">
        <f>단가대비표!P103</f>
        <v>0</v>
      </c>
      <c r="H389" s="13">
        <f t="shared" si="77"/>
        <v>0</v>
      </c>
      <c r="I389" s="12">
        <f>단가대비표!V103</f>
        <v>0</v>
      </c>
      <c r="J389" s="13">
        <f t="shared" si="78"/>
        <v>0</v>
      </c>
      <c r="K389" s="12">
        <f t="shared" si="79"/>
        <v>80000</v>
      </c>
      <c r="L389" s="13">
        <f t="shared" si="80"/>
        <v>240000</v>
      </c>
      <c r="M389" s="8" t="s">
        <v>52</v>
      </c>
      <c r="N389" s="2" t="s">
        <v>277</v>
      </c>
      <c r="O389" s="2" t="s">
        <v>858</v>
      </c>
      <c r="P389" s="2" t="s">
        <v>64</v>
      </c>
      <c r="Q389" s="2" t="s">
        <v>64</v>
      </c>
      <c r="R389" s="2" t="s">
        <v>63</v>
      </c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2" t="s">
        <v>52</v>
      </c>
      <c r="AW389" s="2" t="s">
        <v>859</v>
      </c>
      <c r="AX389" s="2" t="s">
        <v>52</v>
      </c>
      <c r="AY389" s="2" t="s">
        <v>52</v>
      </c>
    </row>
    <row r="390" spans="1:51" ht="30" customHeight="1" x14ac:dyDescent="0.3">
      <c r="A390" s="8" t="s">
        <v>860</v>
      </c>
      <c r="B390" s="8" t="s">
        <v>861</v>
      </c>
      <c r="C390" s="8" t="s">
        <v>350</v>
      </c>
      <c r="D390" s="9">
        <v>2</v>
      </c>
      <c r="E390" s="12">
        <f>단가대비표!O104</f>
        <v>100000</v>
      </c>
      <c r="F390" s="13">
        <f t="shared" si="76"/>
        <v>200000</v>
      </c>
      <c r="G390" s="12">
        <f>단가대비표!P104</f>
        <v>0</v>
      </c>
      <c r="H390" s="13">
        <f t="shared" si="77"/>
        <v>0</v>
      </c>
      <c r="I390" s="12">
        <f>단가대비표!V104</f>
        <v>0</v>
      </c>
      <c r="J390" s="13">
        <f t="shared" si="78"/>
        <v>0</v>
      </c>
      <c r="K390" s="12">
        <f t="shared" si="79"/>
        <v>100000</v>
      </c>
      <c r="L390" s="13">
        <f t="shared" si="80"/>
        <v>200000</v>
      </c>
      <c r="M390" s="8" t="s">
        <v>52</v>
      </c>
      <c r="N390" s="2" t="s">
        <v>277</v>
      </c>
      <c r="O390" s="2" t="s">
        <v>862</v>
      </c>
      <c r="P390" s="2" t="s">
        <v>64</v>
      </c>
      <c r="Q390" s="2" t="s">
        <v>64</v>
      </c>
      <c r="R390" s="2" t="s">
        <v>63</v>
      </c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2" t="s">
        <v>52</v>
      </c>
      <c r="AW390" s="2" t="s">
        <v>863</v>
      </c>
      <c r="AX390" s="2" t="s">
        <v>52</v>
      </c>
      <c r="AY390" s="2" t="s">
        <v>52</v>
      </c>
    </row>
    <row r="391" spans="1:51" ht="30" customHeight="1" x14ac:dyDescent="0.3">
      <c r="A391" s="8" t="s">
        <v>864</v>
      </c>
      <c r="B391" s="8" t="s">
        <v>865</v>
      </c>
      <c r="C391" s="8" t="s">
        <v>350</v>
      </c>
      <c r="D391" s="9">
        <v>2</v>
      </c>
      <c r="E391" s="12">
        <f>단가대비표!O105</f>
        <v>120000</v>
      </c>
      <c r="F391" s="13">
        <f t="shared" si="76"/>
        <v>240000</v>
      </c>
      <c r="G391" s="12">
        <f>단가대비표!P105</f>
        <v>0</v>
      </c>
      <c r="H391" s="13">
        <f t="shared" si="77"/>
        <v>0</v>
      </c>
      <c r="I391" s="12">
        <f>단가대비표!V105</f>
        <v>0</v>
      </c>
      <c r="J391" s="13">
        <f t="shared" si="78"/>
        <v>0</v>
      </c>
      <c r="K391" s="12">
        <f t="shared" si="79"/>
        <v>120000</v>
      </c>
      <c r="L391" s="13">
        <f t="shared" si="80"/>
        <v>240000</v>
      </c>
      <c r="M391" s="8" t="s">
        <v>52</v>
      </c>
      <c r="N391" s="2" t="s">
        <v>277</v>
      </c>
      <c r="O391" s="2" t="s">
        <v>866</v>
      </c>
      <c r="P391" s="2" t="s">
        <v>64</v>
      </c>
      <c r="Q391" s="2" t="s">
        <v>64</v>
      </c>
      <c r="R391" s="2" t="s">
        <v>63</v>
      </c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2" t="s">
        <v>52</v>
      </c>
      <c r="AW391" s="2" t="s">
        <v>867</v>
      </c>
      <c r="AX391" s="2" t="s">
        <v>52</v>
      </c>
      <c r="AY391" s="2" t="s">
        <v>52</v>
      </c>
    </row>
    <row r="392" spans="1:51" ht="30" customHeight="1" x14ac:dyDescent="0.3">
      <c r="A392" s="8" t="s">
        <v>868</v>
      </c>
      <c r="B392" s="8" t="s">
        <v>869</v>
      </c>
      <c r="C392" s="8" t="s">
        <v>350</v>
      </c>
      <c r="D392" s="9">
        <v>16</v>
      </c>
      <c r="E392" s="12">
        <f>단가대비표!O106</f>
        <v>35000</v>
      </c>
      <c r="F392" s="13">
        <f t="shared" si="76"/>
        <v>560000</v>
      </c>
      <c r="G392" s="12">
        <f>단가대비표!P106</f>
        <v>0</v>
      </c>
      <c r="H392" s="13">
        <f t="shared" si="77"/>
        <v>0</v>
      </c>
      <c r="I392" s="12">
        <f>단가대비표!V106</f>
        <v>0</v>
      </c>
      <c r="J392" s="13">
        <f t="shared" si="78"/>
        <v>0</v>
      </c>
      <c r="K392" s="12">
        <f t="shared" si="79"/>
        <v>35000</v>
      </c>
      <c r="L392" s="13">
        <f t="shared" si="80"/>
        <v>560000</v>
      </c>
      <c r="M392" s="8" t="s">
        <v>52</v>
      </c>
      <c r="N392" s="2" t="s">
        <v>277</v>
      </c>
      <c r="O392" s="2" t="s">
        <v>870</v>
      </c>
      <c r="P392" s="2" t="s">
        <v>64</v>
      </c>
      <c r="Q392" s="2" t="s">
        <v>64</v>
      </c>
      <c r="R392" s="2" t="s">
        <v>63</v>
      </c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2" t="s">
        <v>52</v>
      </c>
      <c r="AW392" s="2" t="s">
        <v>871</v>
      </c>
      <c r="AX392" s="2" t="s">
        <v>52</v>
      </c>
      <c r="AY392" s="2" t="s">
        <v>52</v>
      </c>
    </row>
    <row r="393" spans="1:51" ht="30" customHeight="1" x14ac:dyDescent="0.3">
      <c r="A393" s="8" t="s">
        <v>868</v>
      </c>
      <c r="B393" s="8" t="s">
        <v>872</v>
      </c>
      <c r="C393" s="8" t="s">
        <v>350</v>
      </c>
      <c r="D393" s="9">
        <v>3</v>
      </c>
      <c r="E393" s="12">
        <f>단가대비표!O107</f>
        <v>35000</v>
      </c>
      <c r="F393" s="13">
        <f t="shared" si="76"/>
        <v>105000</v>
      </c>
      <c r="G393" s="12">
        <f>단가대비표!P107</f>
        <v>0</v>
      </c>
      <c r="H393" s="13">
        <f t="shared" si="77"/>
        <v>0</v>
      </c>
      <c r="I393" s="12">
        <f>단가대비표!V107</f>
        <v>0</v>
      </c>
      <c r="J393" s="13">
        <f t="shared" si="78"/>
        <v>0</v>
      </c>
      <c r="K393" s="12">
        <f t="shared" si="79"/>
        <v>35000</v>
      </c>
      <c r="L393" s="13">
        <f t="shared" si="80"/>
        <v>105000</v>
      </c>
      <c r="M393" s="8" t="s">
        <v>52</v>
      </c>
      <c r="N393" s="2" t="s">
        <v>277</v>
      </c>
      <c r="O393" s="2" t="s">
        <v>873</v>
      </c>
      <c r="P393" s="2" t="s">
        <v>64</v>
      </c>
      <c r="Q393" s="2" t="s">
        <v>64</v>
      </c>
      <c r="R393" s="2" t="s">
        <v>63</v>
      </c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2" t="s">
        <v>52</v>
      </c>
      <c r="AW393" s="2" t="s">
        <v>874</v>
      </c>
      <c r="AX393" s="2" t="s">
        <v>52</v>
      </c>
      <c r="AY393" s="2" t="s">
        <v>52</v>
      </c>
    </row>
    <row r="394" spans="1:51" ht="30" customHeight="1" x14ac:dyDescent="0.3">
      <c r="A394" s="8" t="s">
        <v>875</v>
      </c>
      <c r="B394" s="8" t="s">
        <v>876</v>
      </c>
      <c r="C394" s="8" t="s">
        <v>350</v>
      </c>
      <c r="D394" s="9">
        <v>4</v>
      </c>
      <c r="E394" s="12">
        <f>단가대비표!O108</f>
        <v>200000</v>
      </c>
      <c r="F394" s="13">
        <f t="shared" si="76"/>
        <v>800000</v>
      </c>
      <c r="G394" s="12">
        <f>단가대비표!P108</f>
        <v>0</v>
      </c>
      <c r="H394" s="13">
        <f t="shared" si="77"/>
        <v>0</v>
      </c>
      <c r="I394" s="12">
        <f>단가대비표!V108</f>
        <v>0</v>
      </c>
      <c r="J394" s="13">
        <f t="shared" si="78"/>
        <v>0</v>
      </c>
      <c r="K394" s="12">
        <f t="shared" si="79"/>
        <v>200000</v>
      </c>
      <c r="L394" s="13">
        <f t="shared" si="80"/>
        <v>800000</v>
      </c>
      <c r="M394" s="8" t="s">
        <v>52</v>
      </c>
      <c r="N394" s="2" t="s">
        <v>277</v>
      </c>
      <c r="O394" s="2" t="s">
        <v>877</v>
      </c>
      <c r="P394" s="2" t="s">
        <v>64</v>
      </c>
      <c r="Q394" s="2" t="s">
        <v>64</v>
      </c>
      <c r="R394" s="2" t="s">
        <v>63</v>
      </c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2" t="s">
        <v>52</v>
      </c>
      <c r="AW394" s="2" t="s">
        <v>878</v>
      </c>
      <c r="AX394" s="2" t="s">
        <v>52</v>
      </c>
      <c r="AY394" s="2" t="s">
        <v>52</v>
      </c>
    </row>
    <row r="395" spans="1:51" ht="30" customHeight="1" x14ac:dyDescent="0.3">
      <c r="A395" s="8" t="s">
        <v>879</v>
      </c>
      <c r="B395" s="8" t="s">
        <v>880</v>
      </c>
      <c r="C395" s="8" t="s">
        <v>350</v>
      </c>
      <c r="D395" s="9">
        <v>4</v>
      </c>
      <c r="E395" s="12">
        <f>단가대비표!O109</f>
        <v>500000</v>
      </c>
      <c r="F395" s="13">
        <f t="shared" si="76"/>
        <v>2000000</v>
      </c>
      <c r="G395" s="12">
        <f>단가대비표!P109</f>
        <v>0</v>
      </c>
      <c r="H395" s="13">
        <f t="shared" si="77"/>
        <v>0</v>
      </c>
      <c r="I395" s="12">
        <f>단가대비표!V109</f>
        <v>0</v>
      </c>
      <c r="J395" s="13">
        <f t="shared" si="78"/>
        <v>0</v>
      </c>
      <c r="K395" s="12">
        <f t="shared" si="79"/>
        <v>500000</v>
      </c>
      <c r="L395" s="13">
        <f t="shared" si="80"/>
        <v>2000000</v>
      </c>
      <c r="M395" s="8" t="s">
        <v>52</v>
      </c>
      <c r="N395" s="2" t="s">
        <v>277</v>
      </c>
      <c r="O395" s="2" t="s">
        <v>881</v>
      </c>
      <c r="P395" s="2" t="s">
        <v>64</v>
      </c>
      <c r="Q395" s="2" t="s">
        <v>64</v>
      </c>
      <c r="R395" s="2" t="s">
        <v>63</v>
      </c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2" t="s">
        <v>52</v>
      </c>
      <c r="AW395" s="2" t="s">
        <v>882</v>
      </c>
      <c r="AX395" s="2" t="s">
        <v>52</v>
      </c>
      <c r="AY395" s="2" t="s">
        <v>52</v>
      </c>
    </row>
    <row r="396" spans="1:51" ht="30" customHeight="1" x14ac:dyDescent="0.3">
      <c r="A396" s="8" t="s">
        <v>883</v>
      </c>
      <c r="B396" s="8" t="s">
        <v>884</v>
      </c>
      <c r="C396" s="8" t="s">
        <v>60</v>
      </c>
      <c r="D396" s="9">
        <v>1100</v>
      </c>
      <c r="E396" s="12">
        <f>단가대비표!O110</f>
        <v>4000</v>
      </c>
      <c r="F396" s="13">
        <f t="shared" si="76"/>
        <v>4400000</v>
      </c>
      <c r="G396" s="12">
        <f>단가대비표!P110</f>
        <v>0</v>
      </c>
      <c r="H396" s="13">
        <f t="shared" si="77"/>
        <v>0</v>
      </c>
      <c r="I396" s="12">
        <f>단가대비표!V110</f>
        <v>0</v>
      </c>
      <c r="J396" s="13">
        <f t="shared" si="78"/>
        <v>0</v>
      </c>
      <c r="K396" s="12">
        <f t="shared" si="79"/>
        <v>4000</v>
      </c>
      <c r="L396" s="13">
        <f t="shared" si="80"/>
        <v>4400000</v>
      </c>
      <c r="M396" s="8" t="s">
        <v>52</v>
      </c>
      <c r="N396" s="2" t="s">
        <v>277</v>
      </c>
      <c r="O396" s="2" t="s">
        <v>885</v>
      </c>
      <c r="P396" s="2" t="s">
        <v>64</v>
      </c>
      <c r="Q396" s="2" t="s">
        <v>64</v>
      </c>
      <c r="R396" s="2" t="s">
        <v>63</v>
      </c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2" t="s">
        <v>52</v>
      </c>
      <c r="AW396" s="2" t="s">
        <v>886</v>
      </c>
      <c r="AX396" s="2" t="s">
        <v>52</v>
      </c>
      <c r="AY396" s="2" t="s">
        <v>52</v>
      </c>
    </row>
    <row r="397" spans="1:51" ht="30" customHeight="1" x14ac:dyDescent="0.3">
      <c r="A397" s="8" t="s">
        <v>887</v>
      </c>
      <c r="B397" s="8" t="s">
        <v>888</v>
      </c>
      <c r="C397" s="8" t="s">
        <v>350</v>
      </c>
      <c r="D397" s="9">
        <v>70</v>
      </c>
      <c r="E397" s="12">
        <f>단가대비표!O111</f>
        <v>4000</v>
      </c>
      <c r="F397" s="13">
        <f t="shared" si="76"/>
        <v>280000</v>
      </c>
      <c r="G397" s="12">
        <f>단가대비표!P111</f>
        <v>0</v>
      </c>
      <c r="H397" s="13">
        <f t="shared" si="77"/>
        <v>0</v>
      </c>
      <c r="I397" s="12">
        <f>단가대비표!V111</f>
        <v>0</v>
      </c>
      <c r="J397" s="13">
        <f t="shared" si="78"/>
        <v>0</v>
      </c>
      <c r="K397" s="12">
        <f t="shared" si="79"/>
        <v>4000</v>
      </c>
      <c r="L397" s="13">
        <f t="shared" si="80"/>
        <v>280000</v>
      </c>
      <c r="M397" s="8" t="s">
        <v>52</v>
      </c>
      <c r="N397" s="2" t="s">
        <v>277</v>
      </c>
      <c r="O397" s="2" t="s">
        <v>889</v>
      </c>
      <c r="P397" s="2" t="s">
        <v>64</v>
      </c>
      <c r="Q397" s="2" t="s">
        <v>64</v>
      </c>
      <c r="R397" s="2" t="s">
        <v>63</v>
      </c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2" t="s">
        <v>52</v>
      </c>
      <c r="AW397" s="2" t="s">
        <v>890</v>
      </c>
      <c r="AX397" s="2" t="s">
        <v>52</v>
      </c>
      <c r="AY397" s="2" t="s">
        <v>52</v>
      </c>
    </row>
    <row r="398" spans="1:51" ht="30" customHeight="1" x14ac:dyDescent="0.3">
      <c r="A398" s="8" t="s">
        <v>891</v>
      </c>
      <c r="B398" s="8" t="s">
        <v>892</v>
      </c>
      <c r="C398" s="8" t="s">
        <v>350</v>
      </c>
      <c r="D398" s="9">
        <v>275</v>
      </c>
      <c r="E398" s="12">
        <f>단가대비표!O112</f>
        <v>2100</v>
      </c>
      <c r="F398" s="13">
        <f t="shared" si="76"/>
        <v>577500</v>
      </c>
      <c r="G398" s="12">
        <f>단가대비표!P112</f>
        <v>0</v>
      </c>
      <c r="H398" s="13">
        <f t="shared" si="77"/>
        <v>0</v>
      </c>
      <c r="I398" s="12">
        <f>단가대비표!V112</f>
        <v>0</v>
      </c>
      <c r="J398" s="13">
        <f t="shared" si="78"/>
        <v>0</v>
      </c>
      <c r="K398" s="12">
        <f t="shared" si="79"/>
        <v>2100</v>
      </c>
      <c r="L398" s="13">
        <f t="shared" si="80"/>
        <v>577500</v>
      </c>
      <c r="M398" s="8" t="s">
        <v>52</v>
      </c>
      <c r="N398" s="2" t="s">
        <v>277</v>
      </c>
      <c r="O398" s="2" t="s">
        <v>893</v>
      </c>
      <c r="P398" s="2" t="s">
        <v>64</v>
      </c>
      <c r="Q398" s="2" t="s">
        <v>64</v>
      </c>
      <c r="R398" s="2" t="s">
        <v>63</v>
      </c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2" t="s">
        <v>52</v>
      </c>
      <c r="AW398" s="2" t="s">
        <v>894</v>
      </c>
      <c r="AX398" s="2" t="s">
        <v>52</v>
      </c>
      <c r="AY398" s="2" t="s">
        <v>52</v>
      </c>
    </row>
    <row r="399" spans="1:51" ht="30" customHeight="1" x14ac:dyDescent="0.3">
      <c r="A399" s="8" t="s">
        <v>895</v>
      </c>
      <c r="B399" s="8" t="s">
        <v>896</v>
      </c>
      <c r="C399" s="8" t="s">
        <v>350</v>
      </c>
      <c r="D399" s="9">
        <v>20</v>
      </c>
      <c r="E399" s="12">
        <f>단가대비표!O113</f>
        <v>5000</v>
      </c>
      <c r="F399" s="13">
        <f t="shared" si="76"/>
        <v>100000</v>
      </c>
      <c r="G399" s="12">
        <f>단가대비표!P113</f>
        <v>0</v>
      </c>
      <c r="H399" s="13">
        <f t="shared" si="77"/>
        <v>0</v>
      </c>
      <c r="I399" s="12">
        <f>단가대비표!V113</f>
        <v>0</v>
      </c>
      <c r="J399" s="13">
        <f t="shared" si="78"/>
        <v>0</v>
      </c>
      <c r="K399" s="12">
        <f t="shared" si="79"/>
        <v>5000</v>
      </c>
      <c r="L399" s="13">
        <f t="shared" si="80"/>
        <v>100000</v>
      </c>
      <c r="M399" s="8" t="s">
        <v>52</v>
      </c>
      <c r="N399" s="2" t="s">
        <v>277</v>
      </c>
      <c r="O399" s="2" t="s">
        <v>897</v>
      </c>
      <c r="P399" s="2" t="s">
        <v>64</v>
      </c>
      <c r="Q399" s="2" t="s">
        <v>64</v>
      </c>
      <c r="R399" s="2" t="s">
        <v>63</v>
      </c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2" t="s">
        <v>52</v>
      </c>
      <c r="AW399" s="2" t="s">
        <v>898</v>
      </c>
      <c r="AX399" s="2" t="s">
        <v>52</v>
      </c>
      <c r="AY399" s="2" t="s">
        <v>52</v>
      </c>
    </row>
    <row r="400" spans="1:51" ht="30" customHeight="1" x14ac:dyDescent="0.3">
      <c r="A400" s="8" t="s">
        <v>899</v>
      </c>
      <c r="B400" s="8" t="s">
        <v>900</v>
      </c>
      <c r="C400" s="8" t="s">
        <v>350</v>
      </c>
      <c r="D400" s="9">
        <v>40</v>
      </c>
      <c r="E400" s="12">
        <f>단가대비표!O114</f>
        <v>3500</v>
      </c>
      <c r="F400" s="13">
        <f t="shared" si="76"/>
        <v>140000</v>
      </c>
      <c r="G400" s="12">
        <f>단가대비표!P114</f>
        <v>0</v>
      </c>
      <c r="H400" s="13">
        <f t="shared" si="77"/>
        <v>0</v>
      </c>
      <c r="I400" s="12">
        <f>단가대비표!V114</f>
        <v>0</v>
      </c>
      <c r="J400" s="13">
        <f t="shared" si="78"/>
        <v>0</v>
      </c>
      <c r="K400" s="12">
        <f t="shared" si="79"/>
        <v>3500</v>
      </c>
      <c r="L400" s="13">
        <f t="shared" si="80"/>
        <v>140000</v>
      </c>
      <c r="M400" s="8" t="s">
        <v>52</v>
      </c>
      <c r="N400" s="2" t="s">
        <v>277</v>
      </c>
      <c r="O400" s="2" t="s">
        <v>901</v>
      </c>
      <c r="P400" s="2" t="s">
        <v>64</v>
      </c>
      <c r="Q400" s="2" t="s">
        <v>64</v>
      </c>
      <c r="R400" s="2" t="s">
        <v>63</v>
      </c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2" t="s">
        <v>52</v>
      </c>
      <c r="AW400" s="2" t="s">
        <v>902</v>
      </c>
      <c r="AX400" s="2" t="s">
        <v>52</v>
      </c>
      <c r="AY400" s="2" t="s">
        <v>52</v>
      </c>
    </row>
    <row r="401" spans="1:51" ht="30" customHeight="1" x14ac:dyDescent="0.3">
      <c r="A401" s="8" t="s">
        <v>903</v>
      </c>
      <c r="B401" s="8" t="s">
        <v>904</v>
      </c>
      <c r="C401" s="8" t="s">
        <v>350</v>
      </c>
      <c r="D401" s="9">
        <v>40</v>
      </c>
      <c r="E401" s="12">
        <f>단가대비표!O115</f>
        <v>3000</v>
      </c>
      <c r="F401" s="13">
        <f t="shared" si="76"/>
        <v>120000</v>
      </c>
      <c r="G401" s="12">
        <f>단가대비표!P115</f>
        <v>0</v>
      </c>
      <c r="H401" s="13">
        <f t="shared" si="77"/>
        <v>0</v>
      </c>
      <c r="I401" s="12">
        <f>단가대비표!V115</f>
        <v>0</v>
      </c>
      <c r="J401" s="13">
        <f t="shared" si="78"/>
        <v>0</v>
      </c>
      <c r="K401" s="12">
        <f t="shared" si="79"/>
        <v>3000</v>
      </c>
      <c r="L401" s="13">
        <f t="shared" si="80"/>
        <v>120000</v>
      </c>
      <c r="M401" s="8" t="s">
        <v>52</v>
      </c>
      <c r="N401" s="2" t="s">
        <v>277</v>
      </c>
      <c r="O401" s="2" t="s">
        <v>905</v>
      </c>
      <c r="P401" s="2" t="s">
        <v>64</v>
      </c>
      <c r="Q401" s="2" t="s">
        <v>64</v>
      </c>
      <c r="R401" s="2" t="s">
        <v>63</v>
      </c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2" t="s">
        <v>52</v>
      </c>
      <c r="AW401" s="2" t="s">
        <v>906</v>
      </c>
      <c r="AX401" s="2" t="s">
        <v>52</v>
      </c>
      <c r="AY401" s="2" t="s">
        <v>52</v>
      </c>
    </row>
    <row r="402" spans="1:51" ht="30" customHeight="1" x14ac:dyDescent="0.3">
      <c r="A402" s="8" t="s">
        <v>907</v>
      </c>
      <c r="B402" s="8" t="s">
        <v>908</v>
      </c>
      <c r="C402" s="8" t="s">
        <v>430</v>
      </c>
      <c r="D402" s="9">
        <v>1</v>
      </c>
      <c r="E402" s="12">
        <f>단가대비표!O116</f>
        <v>189343</v>
      </c>
      <c r="F402" s="13">
        <f t="shared" si="76"/>
        <v>189343</v>
      </c>
      <c r="G402" s="12">
        <f>단가대비표!P116</f>
        <v>0</v>
      </c>
      <c r="H402" s="13">
        <f t="shared" si="77"/>
        <v>0</v>
      </c>
      <c r="I402" s="12">
        <f>단가대비표!V116</f>
        <v>0</v>
      </c>
      <c r="J402" s="13">
        <f t="shared" si="78"/>
        <v>0</v>
      </c>
      <c r="K402" s="12">
        <f t="shared" si="79"/>
        <v>189343</v>
      </c>
      <c r="L402" s="13">
        <f t="shared" si="80"/>
        <v>189343</v>
      </c>
      <c r="M402" s="8" t="s">
        <v>52</v>
      </c>
      <c r="N402" s="2" t="s">
        <v>277</v>
      </c>
      <c r="O402" s="2" t="s">
        <v>909</v>
      </c>
      <c r="P402" s="2" t="s">
        <v>64</v>
      </c>
      <c r="Q402" s="2" t="s">
        <v>64</v>
      </c>
      <c r="R402" s="2" t="s">
        <v>63</v>
      </c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2" t="s">
        <v>52</v>
      </c>
      <c r="AW402" s="2" t="s">
        <v>910</v>
      </c>
      <c r="AX402" s="2" t="s">
        <v>52</v>
      </c>
      <c r="AY402" s="2" t="s">
        <v>52</v>
      </c>
    </row>
    <row r="403" spans="1:51" ht="30" customHeight="1" x14ac:dyDescent="0.3">
      <c r="A403" s="8" t="s">
        <v>911</v>
      </c>
      <c r="B403" s="8" t="s">
        <v>912</v>
      </c>
      <c r="C403" s="8" t="s">
        <v>425</v>
      </c>
      <c r="D403" s="9">
        <v>8.016</v>
      </c>
      <c r="E403" s="12">
        <f>단가대비표!O84</f>
        <v>0</v>
      </c>
      <c r="F403" s="13">
        <f t="shared" si="76"/>
        <v>0</v>
      </c>
      <c r="G403" s="12">
        <f>단가대비표!P84</f>
        <v>292454</v>
      </c>
      <c r="H403" s="13">
        <f t="shared" si="77"/>
        <v>2344311.2000000002</v>
      </c>
      <c r="I403" s="12">
        <f>단가대비표!V84</f>
        <v>0</v>
      </c>
      <c r="J403" s="13">
        <f t="shared" si="78"/>
        <v>0</v>
      </c>
      <c r="K403" s="12">
        <f t="shared" si="79"/>
        <v>292454</v>
      </c>
      <c r="L403" s="13">
        <f t="shared" si="80"/>
        <v>2344311.2000000002</v>
      </c>
      <c r="M403" s="8" t="s">
        <v>52</v>
      </c>
      <c r="N403" s="2" t="s">
        <v>277</v>
      </c>
      <c r="O403" s="2" t="s">
        <v>913</v>
      </c>
      <c r="P403" s="2" t="s">
        <v>64</v>
      </c>
      <c r="Q403" s="2" t="s">
        <v>64</v>
      </c>
      <c r="R403" s="2" t="s">
        <v>63</v>
      </c>
      <c r="S403" s="3"/>
      <c r="T403" s="3"/>
      <c r="U403" s="3"/>
      <c r="V403" s="3">
        <v>1</v>
      </c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2" t="s">
        <v>52</v>
      </c>
      <c r="AW403" s="2" t="s">
        <v>914</v>
      </c>
      <c r="AX403" s="2" t="s">
        <v>52</v>
      </c>
      <c r="AY403" s="2" t="s">
        <v>52</v>
      </c>
    </row>
    <row r="404" spans="1:51" ht="30" customHeight="1" x14ac:dyDescent="0.3">
      <c r="A404" s="8" t="s">
        <v>915</v>
      </c>
      <c r="B404" s="8" t="s">
        <v>912</v>
      </c>
      <c r="C404" s="8" t="s">
        <v>425</v>
      </c>
      <c r="D404" s="9">
        <v>1.0476000000000001</v>
      </c>
      <c r="E404" s="12">
        <f>단가대비표!O85</f>
        <v>0</v>
      </c>
      <c r="F404" s="13">
        <f t="shared" si="76"/>
        <v>0</v>
      </c>
      <c r="G404" s="12">
        <f>단가대비표!P85</f>
        <v>284281</v>
      </c>
      <c r="H404" s="13">
        <f t="shared" si="77"/>
        <v>297812.7</v>
      </c>
      <c r="I404" s="12">
        <f>단가대비표!V85</f>
        <v>0</v>
      </c>
      <c r="J404" s="13">
        <f t="shared" si="78"/>
        <v>0</v>
      </c>
      <c r="K404" s="12">
        <f t="shared" si="79"/>
        <v>284281</v>
      </c>
      <c r="L404" s="13">
        <f t="shared" si="80"/>
        <v>297812.7</v>
      </c>
      <c r="M404" s="8" t="s">
        <v>52</v>
      </c>
      <c r="N404" s="2" t="s">
        <v>277</v>
      </c>
      <c r="O404" s="2" t="s">
        <v>916</v>
      </c>
      <c r="P404" s="2" t="s">
        <v>64</v>
      </c>
      <c r="Q404" s="2" t="s">
        <v>64</v>
      </c>
      <c r="R404" s="2" t="s">
        <v>63</v>
      </c>
      <c r="S404" s="3"/>
      <c r="T404" s="3"/>
      <c r="U404" s="3"/>
      <c r="V404" s="3">
        <v>1</v>
      </c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2" t="s">
        <v>52</v>
      </c>
      <c r="AW404" s="2" t="s">
        <v>917</v>
      </c>
      <c r="AX404" s="2" t="s">
        <v>52</v>
      </c>
      <c r="AY404" s="2" t="s">
        <v>52</v>
      </c>
    </row>
    <row r="405" spans="1:51" ht="30" customHeight="1" x14ac:dyDescent="0.3">
      <c r="A405" s="8" t="s">
        <v>918</v>
      </c>
      <c r="B405" s="8" t="s">
        <v>912</v>
      </c>
      <c r="C405" s="8" t="s">
        <v>425</v>
      </c>
      <c r="D405" s="9">
        <v>9.8400000000000001E-2</v>
      </c>
      <c r="E405" s="12">
        <f>단가대비표!O86</f>
        <v>0</v>
      </c>
      <c r="F405" s="13">
        <f t="shared" si="76"/>
        <v>0</v>
      </c>
      <c r="G405" s="12">
        <f>단가대비표!P86</f>
        <v>234222</v>
      </c>
      <c r="H405" s="13">
        <f t="shared" si="77"/>
        <v>23047.4</v>
      </c>
      <c r="I405" s="12">
        <f>단가대비표!V86</f>
        <v>0</v>
      </c>
      <c r="J405" s="13">
        <f t="shared" si="78"/>
        <v>0</v>
      </c>
      <c r="K405" s="12">
        <f t="shared" si="79"/>
        <v>234222</v>
      </c>
      <c r="L405" s="13">
        <f t="shared" si="80"/>
        <v>23047.4</v>
      </c>
      <c r="M405" s="8" t="s">
        <v>52</v>
      </c>
      <c r="N405" s="2" t="s">
        <v>277</v>
      </c>
      <c r="O405" s="2" t="s">
        <v>919</v>
      </c>
      <c r="P405" s="2" t="s">
        <v>64</v>
      </c>
      <c r="Q405" s="2" t="s">
        <v>64</v>
      </c>
      <c r="R405" s="2" t="s">
        <v>63</v>
      </c>
      <c r="S405" s="3"/>
      <c r="T405" s="3"/>
      <c r="U405" s="3"/>
      <c r="V405" s="3">
        <v>1</v>
      </c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2" t="s">
        <v>52</v>
      </c>
      <c r="AW405" s="2" t="s">
        <v>920</v>
      </c>
      <c r="AX405" s="2" t="s">
        <v>52</v>
      </c>
      <c r="AY405" s="2" t="s">
        <v>52</v>
      </c>
    </row>
    <row r="406" spans="1:51" ht="30" customHeight="1" x14ac:dyDescent="0.3">
      <c r="A406" s="8" t="s">
        <v>510</v>
      </c>
      <c r="B406" s="8" t="s">
        <v>424</v>
      </c>
      <c r="C406" s="8" t="s">
        <v>425</v>
      </c>
      <c r="D406" s="9">
        <v>11.7408</v>
      </c>
      <c r="E406" s="12">
        <f>단가대비표!O82</f>
        <v>0</v>
      </c>
      <c r="F406" s="13">
        <f t="shared" si="76"/>
        <v>0</v>
      </c>
      <c r="G406" s="12">
        <f>단가대비표!P82</f>
        <v>319190</v>
      </c>
      <c r="H406" s="13">
        <f t="shared" si="77"/>
        <v>3747545.9</v>
      </c>
      <c r="I406" s="12">
        <f>단가대비표!V82</f>
        <v>0</v>
      </c>
      <c r="J406" s="13">
        <f t="shared" si="78"/>
        <v>0</v>
      </c>
      <c r="K406" s="12">
        <f t="shared" si="79"/>
        <v>319190</v>
      </c>
      <c r="L406" s="13">
        <f t="shared" si="80"/>
        <v>3747545.9</v>
      </c>
      <c r="M406" s="8" t="s">
        <v>52</v>
      </c>
      <c r="N406" s="2" t="s">
        <v>277</v>
      </c>
      <c r="O406" s="2" t="s">
        <v>511</v>
      </c>
      <c r="P406" s="2" t="s">
        <v>64</v>
      </c>
      <c r="Q406" s="2" t="s">
        <v>64</v>
      </c>
      <c r="R406" s="2" t="s">
        <v>63</v>
      </c>
      <c r="S406" s="3"/>
      <c r="T406" s="3"/>
      <c r="U406" s="3"/>
      <c r="V406" s="3">
        <v>1</v>
      </c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2" t="s">
        <v>52</v>
      </c>
      <c r="AW406" s="2" t="s">
        <v>921</v>
      </c>
      <c r="AX406" s="2" t="s">
        <v>52</v>
      </c>
      <c r="AY406" s="2" t="s">
        <v>52</v>
      </c>
    </row>
    <row r="407" spans="1:51" ht="30" customHeight="1" x14ac:dyDescent="0.3">
      <c r="A407" s="8" t="s">
        <v>922</v>
      </c>
      <c r="B407" s="8" t="s">
        <v>424</v>
      </c>
      <c r="C407" s="8" t="s">
        <v>425</v>
      </c>
      <c r="D407" s="9">
        <v>15.18</v>
      </c>
      <c r="E407" s="12">
        <f>단가대비표!O81</f>
        <v>0</v>
      </c>
      <c r="F407" s="13">
        <f t="shared" si="76"/>
        <v>0</v>
      </c>
      <c r="G407" s="12">
        <f>단가대비표!P81</f>
        <v>363102</v>
      </c>
      <c r="H407" s="13">
        <f t="shared" si="77"/>
        <v>5511888.2999999998</v>
      </c>
      <c r="I407" s="12">
        <f>단가대비표!V81</f>
        <v>0</v>
      </c>
      <c r="J407" s="13">
        <f t="shared" si="78"/>
        <v>0</v>
      </c>
      <c r="K407" s="12">
        <f t="shared" si="79"/>
        <v>363102</v>
      </c>
      <c r="L407" s="13">
        <f t="shared" si="80"/>
        <v>5511888.2999999998</v>
      </c>
      <c r="M407" s="8" t="s">
        <v>52</v>
      </c>
      <c r="N407" s="2" t="s">
        <v>277</v>
      </c>
      <c r="O407" s="2" t="s">
        <v>923</v>
      </c>
      <c r="P407" s="2" t="s">
        <v>64</v>
      </c>
      <c r="Q407" s="2" t="s">
        <v>64</v>
      </c>
      <c r="R407" s="2" t="s">
        <v>63</v>
      </c>
      <c r="S407" s="3"/>
      <c r="T407" s="3"/>
      <c r="U407" s="3"/>
      <c r="V407" s="3">
        <v>1</v>
      </c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2" t="s">
        <v>52</v>
      </c>
      <c r="AW407" s="2" t="s">
        <v>924</v>
      </c>
      <c r="AX407" s="2" t="s">
        <v>52</v>
      </c>
      <c r="AY407" s="2" t="s">
        <v>52</v>
      </c>
    </row>
    <row r="408" spans="1:51" ht="30" customHeight="1" x14ac:dyDescent="0.3">
      <c r="A408" s="8" t="s">
        <v>925</v>
      </c>
      <c r="B408" s="8" t="s">
        <v>424</v>
      </c>
      <c r="C408" s="8" t="s">
        <v>425</v>
      </c>
      <c r="D408" s="9">
        <v>0.1176</v>
      </c>
      <c r="E408" s="12">
        <f>단가대비표!O75</f>
        <v>0</v>
      </c>
      <c r="F408" s="13">
        <f t="shared" si="76"/>
        <v>0</v>
      </c>
      <c r="G408" s="12">
        <f>단가대비표!P75</f>
        <v>197450</v>
      </c>
      <c r="H408" s="13">
        <f t="shared" si="77"/>
        <v>23220.1</v>
      </c>
      <c r="I408" s="12">
        <f>단가대비표!V75</f>
        <v>0</v>
      </c>
      <c r="J408" s="13">
        <f t="shared" si="78"/>
        <v>0</v>
      </c>
      <c r="K408" s="12">
        <f t="shared" si="79"/>
        <v>197450</v>
      </c>
      <c r="L408" s="13">
        <f t="shared" si="80"/>
        <v>23220.1</v>
      </c>
      <c r="M408" s="8" t="s">
        <v>52</v>
      </c>
      <c r="N408" s="2" t="s">
        <v>277</v>
      </c>
      <c r="O408" s="2" t="s">
        <v>926</v>
      </c>
      <c r="P408" s="2" t="s">
        <v>64</v>
      </c>
      <c r="Q408" s="2" t="s">
        <v>64</v>
      </c>
      <c r="R408" s="2" t="s">
        <v>63</v>
      </c>
      <c r="S408" s="3"/>
      <c r="T408" s="3"/>
      <c r="U408" s="3"/>
      <c r="V408" s="3">
        <v>1</v>
      </c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2" t="s">
        <v>52</v>
      </c>
      <c r="AW408" s="2" t="s">
        <v>927</v>
      </c>
      <c r="AX408" s="2" t="s">
        <v>52</v>
      </c>
      <c r="AY408" s="2" t="s">
        <v>52</v>
      </c>
    </row>
    <row r="409" spans="1:51" ht="30" customHeight="1" x14ac:dyDescent="0.3">
      <c r="A409" s="8" t="s">
        <v>423</v>
      </c>
      <c r="B409" s="8" t="s">
        <v>424</v>
      </c>
      <c r="C409" s="8" t="s">
        <v>425</v>
      </c>
      <c r="D409" s="9">
        <v>11.623200000000001</v>
      </c>
      <c r="E409" s="12">
        <f>단가대비표!O74</f>
        <v>0</v>
      </c>
      <c r="F409" s="13">
        <f t="shared" si="76"/>
        <v>0</v>
      </c>
      <c r="G409" s="12">
        <f>단가대비표!P74</f>
        <v>157068</v>
      </c>
      <c r="H409" s="13">
        <f t="shared" si="77"/>
        <v>1825632.7</v>
      </c>
      <c r="I409" s="12">
        <f>단가대비표!V74</f>
        <v>0</v>
      </c>
      <c r="J409" s="13">
        <f t="shared" si="78"/>
        <v>0</v>
      </c>
      <c r="K409" s="12">
        <f t="shared" si="79"/>
        <v>157068</v>
      </c>
      <c r="L409" s="13">
        <f t="shared" si="80"/>
        <v>1825632.7</v>
      </c>
      <c r="M409" s="8" t="s">
        <v>52</v>
      </c>
      <c r="N409" s="2" t="s">
        <v>277</v>
      </c>
      <c r="O409" s="2" t="s">
        <v>426</v>
      </c>
      <c r="P409" s="2" t="s">
        <v>64</v>
      </c>
      <c r="Q409" s="2" t="s">
        <v>64</v>
      </c>
      <c r="R409" s="2" t="s">
        <v>63</v>
      </c>
      <c r="S409" s="3"/>
      <c r="T409" s="3"/>
      <c r="U409" s="3"/>
      <c r="V409" s="3">
        <v>1</v>
      </c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2" t="s">
        <v>52</v>
      </c>
      <c r="AW409" s="2" t="s">
        <v>928</v>
      </c>
      <c r="AX409" s="2" t="s">
        <v>52</v>
      </c>
      <c r="AY409" s="2" t="s">
        <v>52</v>
      </c>
    </row>
    <row r="410" spans="1:51" ht="30" customHeight="1" x14ac:dyDescent="0.3">
      <c r="A410" s="8" t="s">
        <v>492</v>
      </c>
      <c r="B410" s="8" t="s">
        <v>424</v>
      </c>
      <c r="C410" s="8" t="s">
        <v>425</v>
      </c>
      <c r="D410" s="9">
        <v>1.4448000000000001</v>
      </c>
      <c r="E410" s="12">
        <f>단가대비표!O80</f>
        <v>0</v>
      </c>
      <c r="F410" s="13">
        <f t="shared" si="76"/>
        <v>0</v>
      </c>
      <c r="G410" s="12">
        <f>단가대비표!P80</f>
        <v>280506</v>
      </c>
      <c r="H410" s="13">
        <f t="shared" si="77"/>
        <v>405275</v>
      </c>
      <c r="I410" s="12">
        <f>단가대비표!V80</f>
        <v>0</v>
      </c>
      <c r="J410" s="13">
        <f t="shared" si="78"/>
        <v>0</v>
      </c>
      <c r="K410" s="12">
        <f t="shared" si="79"/>
        <v>280506</v>
      </c>
      <c r="L410" s="13">
        <f t="shared" si="80"/>
        <v>405275</v>
      </c>
      <c r="M410" s="8" t="s">
        <v>52</v>
      </c>
      <c r="N410" s="2" t="s">
        <v>277</v>
      </c>
      <c r="O410" s="2" t="s">
        <v>493</v>
      </c>
      <c r="P410" s="2" t="s">
        <v>64</v>
      </c>
      <c r="Q410" s="2" t="s">
        <v>64</v>
      </c>
      <c r="R410" s="2" t="s">
        <v>63</v>
      </c>
      <c r="S410" s="3"/>
      <c r="T410" s="3"/>
      <c r="U410" s="3"/>
      <c r="V410" s="3">
        <v>1</v>
      </c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2" t="s">
        <v>52</v>
      </c>
      <c r="AW410" s="2" t="s">
        <v>929</v>
      </c>
      <c r="AX410" s="2" t="s">
        <v>52</v>
      </c>
      <c r="AY410" s="2" t="s">
        <v>52</v>
      </c>
    </row>
    <row r="411" spans="1:51" ht="30" customHeight="1" x14ac:dyDescent="0.3">
      <c r="A411" s="8" t="s">
        <v>930</v>
      </c>
      <c r="B411" s="8" t="s">
        <v>424</v>
      </c>
      <c r="C411" s="8" t="s">
        <v>425</v>
      </c>
      <c r="D411" s="9">
        <v>0.504</v>
      </c>
      <c r="E411" s="12">
        <f>단가대비표!O79</f>
        <v>0</v>
      </c>
      <c r="F411" s="13">
        <f t="shared" si="76"/>
        <v>0</v>
      </c>
      <c r="G411" s="12">
        <f>단가대비표!P79</f>
        <v>251790</v>
      </c>
      <c r="H411" s="13">
        <f t="shared" si="77"/>
        <v>126902.1</v>
      </c>
      <c r="I411" s="12">
        <f>단가대비표!V79</f>
        <v>0</v>
      </c>
      <c r="J411" s="13">
        <f t="shared" si="78"/>
        <v>0</v>
      </c>
      <c r="K411" s="12">
        <f t="shared" si="79"/>
        <v>251790</v>
      </c>
      <c r="L411" s="13">
        <f t="shared" si="80"/>
        <v>126902.1</v>
      </c>
      <c r="M411" s="8" t="s">
        <v>52</v>
      </c>
      <c r="N411" s="2" t="s">
        <v>277</v>
      </c>
      <c r="O411" s="2" t="s">
        <v>931</v>
      </c>
      <c r="P411" s="2" t="s">
        <v>64</v>
      </c>
      <c r="Q411" s="2" t="s">
        <v>64</v>
      </c>
      <c r="R411" s="2" t="s">
        <v>63</v>
      </c>
      <c r="S411" s="3"/>
      <c r="T411" s="3"/>
      <c r="U411" s="3"/>
      <c r="V411" s="3">
        <v>1</v>
      </c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2" t="s">
        <v>52</v>
      </c>
      <c r="AW411" s="2" t="s">
        <v>932</v>
      </c>
      <c r="AX411" s="2" t="s">
        <v>52</v>
      </c>
      <c r="AY411" s="2" t="s">
        <v>52</v>
      </c>
    </row>
    <row r="412" spans="1:51" ht="30" customHeight="1" x14ac:dyDescent="0.3">
      <c r="A412" s="8" t="s">
        <v>933</v>
      </c>
      <c r="B412" s="8" t="s">
        <v>934</v>
      </c>
      <c r="C412" s="8" t="s">
        <v>425</v>
      </c>
      <c r="D412" s="9">
        <v>0.28320000000000001</v>
      </c>
      <c r="E412" s="12">
        <f>단가대비표!O83</f>
        <v>0</v>
      </c>
      <c r="F412" s="13">
        <f t="shared" si="76"/>
        <v>0</v>
      </c>
      <c r="G412" s="12">
        <f>단가대비표!P83</f>
        <v>354947</v>
      </c>
      <c r="H412" s="13">
        <f t="shared" si="77"/>
        <v>100520.9</v>
      </c>
      <c r="I412" s="12">
        <f>단가대비표!V83</f>
        <v>0</v>
      </c>
      <c r="J412" s="13">
        <f t="shared" si="78"/>
        <v>0</v>
      </c>
      <c r="K412" s="12">
        <f t="shared" si="79"/>
        <v>354947</v>
      </c>
      <c r="L412" s="13">
        <f t="shared" si="80"/>
        <v>100520.9</v>
      </c>
      <c r="M412" s="8" t="s">
        <v>52</v>
      </c>
      <c r="N412" s="2" t="s">
        <v>277</v>
      </c>
      <c r="O412" s="2" t="s">
        <v>935</v>
      </c>
      <c r="P412" s="2" t="s">
        <v>64</v>
      </c>
      <c r="Q412" s="2" t="s">
        <v>64</v>
      </c>
      <c r="R412" s="2" t="s">
        <v>63</v>
      </c>
      <c r="S412" s="3"/>
      <c r="T412" s="3"/>
      <c r="U412" s="3"/>
      <c r="V412" s="3">
        <v>1</v>
      </c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2" t="s">
        <v>52</v>
      </c>
      <c r="AW412" s="2" t="s">
        <v>936</v>
      </c>
      <c r="AX412" s="2" t="s">
        <v>52</v>
      </c>
      <c r="AY412" s="2" t="s">
        <v>52</v>
      </c>
    </row>
    <row r="413" spans="1:51" ht="30" customHeight="1" x14ac:dyDescent="0.3">
      <c r="A413" s="8" t="s">
        <v>428</v>
      </c>
      <c r="B413" s="8" t="s">
        <v>429</v>
      </c>
      <c r="C413" s="8" t="s">
        <v>430</v>
      </c>
      <c r="D413" s="9">
        <v>1</v>
      </c>
      <c r="E413" s="12">
        <f>TRUNC(SUMIF(V378:V413, RIGHTB(O413, 1), H378:H413)*U413, 2)</f>
        <v>432184.68</v>
      </c>
      <c r="F413" s="13">
        <f t="shared" si="76"/>
        <v>432184.6</v>
      </c>
      <c r="G413" s="12">
        <v>0</v>
      </c>
      <c r="H413" s="13">
        <f t="shared" si="77"/>
        <v>0</v>
      </c>
      <c r="I413" s="12">
        <v>0</v>
      </c>
      <c r="J413" s="13">
        <f t="shared" si="78"/>
        <v>0</v>
      </c>
      <c r="K413" s="12">
        <f t="shared" si="79"/>
        <v>432184.6</v>
      </c>
      <c r="L413" s="13">
        <f t="shared" si="80"/>
        <v>432184.6</v>
      </c>
      <c r="M413" s="8" t="s">
        <v>52</v>
      </c>
      <c r="N413" s="2" t="s">
        <v>277</v>
      </c>
      <c r="O413" s="2" t="s">
        <v>431</v>
      </c>
      <c r="P413" s="2" t="s">
        <v>64</v>
      </c>
      <c r="Q413" s="2" t="s">
        <v>64</v>
      </c>
      <c r="R413" s="2" t="s">
        <v>64</v>
      </c>
      <c r="S413" s="3">
        <v>1</v>
      </c>
      <c r="T413" s="3">
        <v>0</v>
      </c>
      <c r="U413" s="3">
        <v>0.03</v>
      </c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2" t="s">
        <v>52</v>
      </c>
      <c r="AW413" s="2" t="s">
        <v>937</v>
      </c>
      <c r="AX413" s="2" t="s">
        <v>52</v>
      </c>
      <c r="AY413" s="2" t="s">
        <v>52</v>
      </c>
    </row>
    <row r="414" spans="1:51" ht="30" customHeight="1" x14ac:dyDescent="0.3">
      <c r="A414" s="8" t="s">
        <v>433</v>
      </c>
      <c r="B414" s="8" t="s">
        <v>52</v>
      </c>
      <c r="C414" s="8" t="s">
        <v>52</v>
      </c>
      <c r="D414" s="9"/>
      <c r="E414" s="12"/>
      <c r="F414" s="13">
        <f>TRUNC(SUMIF(N378:N413, N377, F378:F413),0)</f>
        <v>22954027</v>
      </c>
      <c r="G414" s="12"/>
      <c r="H414" s="13">
        <f>TRUNC(SUMIF(N378:N413, N377, H378:H413),0)</f>
        <v>14406156</v>
      </c>
      <c r="I414" s="12"/>
      <c r="J414" s="13">
        <f>TRUNC(SUMIF(N378:N413, N377, J378:J413),0)</f>
        <v>0</v>
      </c>
      <c r="K414" s="12"/>
      <c r="L414" s="13">
        <f>F414+H414+J414</f>
        <v>37360183</v>
      </c>
      <c r="M414" s="8" t="s">
        <v>52</v>
      </c>
      <c r="N414" s="2" t="s">
        <v>231</v>
      </c>
      <c r="O414" s="2" t="s">
        <v>231</v>
      </c>
      <c r="P414" s="2" t="s">
        <v>52</v>
      </c>
      <c r="Q414" s="2" t="s">
        <v>52</v>
      </c>
      <c r="R414" s="2" t="s">
        <v>52</v>
      </c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2" t="s">
        <v>52</v>
      </c>
      <c r="AW414" s="2" t="s">
        <v>52</v>
      </c>
      <c r="AX414" s="2" t="s">
        <v>52</v>
      </c>
      <c r="AY414" s="2" t="s">
        <v>52</v>
      </c>
    </row>
  </sheetData>
  <mergeCells count="99">
    <mergeCell ref="A353:M353"/>
    <mergeCell ref="A359:M359"/>
    <mergeCell ref="A365:M365"/>
    <mergeCell ref="A371:M371"/>
    <mergeCell ref="A377:M377"/>
    <mergeCell ref="A347:M347"/>
    <mergeCell ref="A280:M280"/>
    <mergeCell ref="A286:M286"/>
    <mergeCell ref="A292:M292"/>
    <mergeCell ref="A298:M298"/>
    <mergeCell ref="A304:M304"/>
    <mergeCell ref="A310:M310"/>
    <mergeCell ref="A316:M316"/>
    <mergeCell ref="A322:M322"/>
    <mergeCell ref="A328:M328"/>
    <mergeCell ref="A334:M334"/>
    <mergeCell ref="A341:M341"/>
    <mergeCell ref="A274:M274"/>
    <mergeCell ref="A191:M191"/>
    <mergeCell ref="A199:M199"/>
    <mergeCell ref="A207:M207"/>
    <mergeCell ref="A215:M215"/>
    <mergeCell ref="A223:M223"/>
    <mergeCell ref="A229:M229"/>
    <mergeCell ref="A235:M235"/>
    <mergeCell ref="A241:M241"/>
    <mergeCell ref="A247:M247"/>
    <mergeCell ref="A255:M255"/>
    <mergeCell ref="A265:M265"/>
    <mergeCell ref="A183:M183"/>
    <mergeCell ref="A83:M83"/>
    <mergeCell ref="A91:M91"/>
    <mergeCell ref="A99:M99"/>
    <mergeCell ref="A107:M107"/>
    <mergeCell ref="A115:M115"/>
    <mergeCell ref="A125:M125"/>
    <mergeCell ref="A135:M135"/>
    <mergeCell ref="A145:M145"/>
    <mergeCell ref="A155:M155"/>
    <mergeCell ref="A165:M165"/>
    <mergeCell ref="A175:M175"/>
    <mergeCell ref="A77:M77"/>
    <mergeCell ref="A4:M4"/>
    <mergeCell ref="A11:M11"/>
    <mergeCell ref="A17:M17"/>
    <mergeCell ref="A25:M25"/>
    <mergeCell ref="A33:M33"/>
    <mergeCell ref="A39:M39"/>
    <mergeCell ref="A45:M45"/>
    <mergeCell ref="A51:M51"/>
    <mergeCell ref="A57:M57"/>
    <mergeCell ref="A64:M64"/>
    <mergeCell ref="A71:M71"/>
    <mergeCell ref="AW2:AW3"/>
    <mergeCell ref="AL2:AL3"/>
    <mergeCell ref="AM2:AM3"/>
    <mergeCell ref="AN2:AN3"/>
    <mergeCell ref="AO2:AO3"/>
    <mergeCell ref="AP2:AP3"/>
    <mergeCell ref="AQ2:AQ3"/>
    <mergeCell ref="AR2:AR3"/>
    <mergeCell ref="AS2:AS3"/>
    <mergeCell ref="AT2:AT3"/>
    <mergeCell ref="AU2:AU3"/>
    <mergeCell ref="AV2:AV3"/>
    <mergeCell ref="AK2:AK3"/>
    <mergeCell ref="Z2:Z3"/>
    <mergeCell ref="AA2:AA3"/>
    <mergeCell ref="AB2:AB3"/>
    <mergeCell ref="AC2:AC3"/>
    <mergeCell ref="AD2:AD3"/>
    <mergeCell ref="AE2:AE3"/>
    <mergeCell ref="AF2:AF3"/>
    <mergeCell ref="AG2:AG3"/>
    <mergeCell ref="AH2:AH3"/>
    <mergeCell ref="AI2:AI3"/>
    <mergeCell ref="AJ2:AJ3"/>
    <mergeCell ref="Y2:Y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</mergeCells>
  <phoneticPr fontId="3" type="noConversion"/>
  <pageMargins left="0.78740157480314954" right="0" top="0.39370078740157477" bottom="0.39370078740157477" header="0" footer="0"/>
  <pageSetup paperSize="9" scale="6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16"/>
  <sheetViews>
    <sheetView topLeftCell="B1" workbookViewId="0">
      <selection sqref="A1:M1"/>
    </sheetView>
  </sheetViews>
  <sheetFormatPr defaultRowHeight="16.5" x14ac:dyDescent="0.3"/>
  <cols>
    <col min="1" max="1" width="21.625" hidden="1" customWidth="1"/>
    <col min="2" max="3" width="30.5" bestFit="1" customWidth="1"/>
    <col min="4" max="4" width="5.5" bestFit="1" customWidth="1"/>
    <col min="5" max="5" width="11.625" bestFit="1" customWidth="1"/>
    <col min="6" max="6" width="6.625" bestFit="1" customWidth="1"/>
    <col min="7" max="7" width="11.625" bestFit="1" customWidth="1"/>
    <col min="8" max="8" width="6.625" bestFit="1" customWidth="1"/>
    <col min="9" max="9" width="11.625" bestFit="1" customWidth="1"/>
    <col min="10" max="10" width="6.625" bestFit="1" customWidth="1"/>
    <col min="11" max="11" width="11.625" bestFit="1" customWidth="1"/>
    <col min="12" max="12" width="6.625" bestFit="1" customWidth="1"/>
    <col min="13" max="13" width="13.875" bestFit="1" customWidth="1"/>
    <col min="14" max="14" width="6.625" bestFit="1" customWidth="1"/>
    <col min="15" max="16" width="13.875" bestFit="1" customWidth="1"/>
    <col min="17" max="17" width="11.25" bestFit="1" customWidth="1"/>
    <col min="18" max="22" width="9.25" bestFit="1" customWidth="1"/>
    <col min="23" max="23" width="8.5" bestFit="1" customWidth="1"/>
    <col min="24" max="24" width="6.75" bestFit="1" customWidth="1"/>
    <col min="25" max="26" width="9" hidden="1" customWidth="1"/>
    <col min="27" max="27" width="11" hidden="1" customWidth="1"/>
    <col min="28" max="28" width="9" hidden="1" customWidth="1"/>
  </cols>
  <sheetData>
    <row r="1" spans="1:28" ht="30" customHeight="1" x14ac:dyDescent="0.3">
      <c r="A1" s="149" t="s">
        <v>938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</row>
    <row r="2" spans="1:28" ht="30" customHeight="1" x14ac:dyDescent="0.3">
      <c r="A2" s="157" t="s">
        <v>1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</row>
    <row r="3" spans="1:28" ht="30" customHeight="1" x14ac:dyDescent="0.3">
      <c r="A3" s="151" t="s">
        <v>388</v>
      </c>
      <c r="B3" s="151" t="s">
        <v>2</v>
      </c>
      <c r="C3" s="151" t="s">
        <v>939</v>
      </c>
      <c r="D3" s="151" t="s">
        <v>4</v>
      </c>
      <c r="E3" s="151" t="s">
        <v>6</v>
      </c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 t="s">
        <v>390</v>
      </c>
      <c r="Q3" s="151" t="s">
        <v>391</v>
      </c>
      <c r="R3" s="151"/>
      <c r="S3" s="151"/>
      <c r="T3" s="151"/>
      <c r="U3" s="151"/>
      <c r="V3" s="151"/>
      <c r="W3" s="151" t="s">
        <v>393</v>
      </c>
      <c r="X3" s="151" t="s">
        <v>12</v>
      </c>
      <c r="Y3" s="153" t="s">
        <v>947</v>
      </c>
      <c r="Z3" s="153" t="s">
        <v>948</v>
      </c>
      <c r="AA3" s="153" t="s">
        <v>949</v>
      </c>
      <c r="AB3" s="153" t="s">
        <v>48</v>
      </c>
    </row>
    <row r="4" spans="1:28" ht="30" customHeight="1" x14ac:dyDescent="0.3">
      <c r="A4" s="151"/>
      <c r="B4" s="151"/>
      <c r="C4" s="151"/>
      <c r="D4" s="151"/>
      <c r="E4" s="4" t="s">
        <v>940</v>
      </c>
      <c r="F4" s="4" t="s">
        <v>941</v>
      </c>
      <c r="G4" s="4" t="s">
        <v>942</v>
      </c>
      <c r="H4" s="4" t="s">
        <v>941</v>
      </c>
      <c r="I4" s="4" t="s">
        <v>943</v>
      </c>
      <c r="J4" s="4" t="s">
        <v>941</v>
      </c>
      <c r="K4" s="4" t="s">
        <v>944</v>
      </c>
      <c r="L4" s="4" t="s">
        <v>941</v>
      </c>
      <c r="M4" s="4" t="s">
        <v>945</v>
      </c>
      <c r="N4" s="4" t="s">
        <v>941</v>
      </c>
      <c r="O4" s="4" t="s">
        <v>946</v>
      </c>
      <c r="P4" s="151"/>
      <c r="Q4" s="4" t="s">
        <v>940</v>
      </c>
      <c r="R4" s="4" t="s">
        <v>942</v>
      </c>
      <c r="S4" s="4" t="s">
        <v>943</v>
      </c>
      <c r="T4" s="4" t="s">
        <v>944</v>
      </c>
      <c r="U4" s="4" t="s">
        <v>945</v>
      </c>
      <c r="V4" s="4" t="s">
        <v>946</v>
      </c>
      <c r="W4" s="151"/>
      <c r="X4" s="151"/>
      <c r="Y4" s="153"/>
      <c r="Z4" s="153"/>
      <c r="AA4" s="153"/>
      <c r="AB4" s="153"/>
    </row>
    <row r="5" spans="1:28" ht="30" customHeight="1" x14ac:dyDescent="0.3">
      <c r="A5" s="8" t="s">
        <v>421</v>
      </c>
      <c r="B5" s="8" t="s">
        <v>419</v>
      </c>
      <c r="C5" s="8" t="s">
        <v>420</v>
      </c>
      <c r="D5" s="14" t="s">
        <v>411</v>
      </c>
      <c r="E5" s="15">
        <v>0</v>
      </c>
      <c r="F5" s="8" t="s">
        <v>52</v>
      </c>
      <c r="G5" s="15">
        <v>38000</v>
      </c>
      <c r="H5" s="8" t="s">
        <v>950</v>
      </c>
      <c r="I5" s="15">
        <v>37000</v>
      </c>
      <c r="J5" s="8" t="s">
        <v>951</v>
      </c>
      <c r="K5" s="15">
        <v>34000</v>
      </c>
      <c r="L5" s="8" t="s">
        <v>952</v>
      </c>
      <c r="M5" s="15">
        <v>0</v>
      </c>
      <c r="N5" s="8" t="s">
        <v>52</v>
      </c>
      <c r="O5" s="15">
        <f t="shared" ref="O5:O28" si="0">SMALL(E5:M5,COUNTIF(E5:M5,0)+1)</f>
        <v>34000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5">
        <v>0</v>
      </c>
      <c r="W5" s="8" t="s">
        <v>953</v>
      </c>
      <c r="X5" s="8" t="s">
        <v>52</v>
      </c>
      <c r="Y5" s="2" t="s">
        <v>52</v>
      </c>
      <c r="Z5" s="2" t="s">
        <v>52</v>
      </c>
      <c r="AA5" s="16"/>
      <c r="AB5" s="2" t="s">
        <v>52</v>
      </c>
    </row>
    <row r="6" spans="1:28" ht="30" customHeight="1" x14ac:dyDescent="0.3">
      <c r="A6" s="8" t="s">
        <v>650</v>
      </c>
      <c r="B6" s="8" t="s">
        <v>291</v>
      </c>
      <c r="C6" s="8" t="s">
        <v>292</v>
      </c>
      <c r="D6" s="14" t="s">
        <v>448</v>
      </c>
      <c r="E6" s="15">
        <v>896</v>
      </c>
      <c r="F6" s="8" t="s">
        <v>52</v>
      </c>
      <c r="G6" s="15">
        <v>1110</v>
      </c>
      <c r="H6" s="8" t="s">
        <v>954</v>
      </c>
      <c r="I6" s="15">
        <v>1175</v>
      </c>
      <c r="J6" s="8" t="s">
        <v>955</v>
      </c>
      <c r="K6" s="15">
        <v>1086</v>
      </c>
      <c r="L6" s="8" t="s">
        <v>956</v>
      </c>
      <c r="M6" s="15">
        <v>0</v>
      </c>
      <c r="N6" s="8" t="s">
        <v>52</v>
      </c>
      <c r="O6" s="15">
        <f t="shared" si="0"/>
        <v>896</v>
      </c>
      <c r="P6" s="15">
        <v>0</v>
      </c>
      <c r="Q6" s="15">
        <v>0</v>
      </c>
      <c r="R6" s="15">
        <v>0</v>
      </c>
      <c r="S6" s="15">
        <v>0</v>
      </c>
      <c r="T6" s="15">
        <v>0</v>
      </c>
      <c r="U6" s="15">
        <v>0</v>
      </c>
      <c r="V6" s="15">
        <v>0</v>
      </c>
      <c r="W6" s="8" t="s">
        <v>957</v>
      </c>
      <c r="X6" s="8" t="s">
        <v>52</v>
      </c>
      <c r="Y6" s="2" t="s">
        <v>52</v>
      </c>
      <c r="Z6" s="2" t="s">
        <v>52</v>
      </c>
      <c r="AA6" s="16"/>
      <c r="AB6" s="2" t="s">
        <v>52</v>
      </c>
    </row>
    <row r="7" spans="1:28" ht="30" customHeight="1" x14ac:dyDescent="0.3">
      <c r="A7" s="8" t="s">
        <v>461</v>
      </c>
      <c r="B7" s="8" t="s">
        <v>97</v>
      </c>
      <c r="C7" s="8" t="s">
        <v>98</v>
      </c>
      <c r="D7" s="14" t="s">
        <v>448</v>
      </c>
      <c r="E7" s="15">
        <v>1503</v>
      </c>
      <c r="F7" s="8" t="s">
        <v>52</v>
      </c>
      <c r="G7" s="15">
        <v>1661</v>
      </c>
      <c r="H7" s="8" t="s">
        <v>958</v>
      </c>
      <c r="I7" s="15">
        <v>2247</v>
      </c>
      <c r="J7" s="8" t="s">
        <v>959</v>
      </c>
      <c r="K7" s="15">
        <v>1730</v>
      </c>
      <c r="L7" s="8" t="s">
        <v>960</v>
      </c>
      <c r="M7" s="15">
        <v>0</v>
      </c>
      <c r="N7" s="8" t="s">
        <v>52</v>
      </c>
      <c r="O7" s="15">
        <f t="shared" si="0"/>
        <v>1503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8" t="s">
        <v>961</v>
      </c>
      <c r="X7" s="8" t="s">
        <v>52</v>
      </c>
      <c r="Y7" s="2" t="s">
        <v>52</v>
      </c>
      <c r="Z7" s="2" t="s">
        <v>52</v>
      </c>
      <c r="AA7" s="16"/>
      <c r="AB7" s="2" t="s">
        <v>52</v>
      </c>
    </row>
    <row r="8" spans="1:28" ht="30" customHeight="1" x14ac:dyDescent="0.3">
      <c r="A8" s="8" t="s">
        <v>657</v>
      </c>
      <c r="B8" s="8" t="s">
        <v>656</v>
      </c>
      <c r="C8" s="8" t="s">
        <v>297</v>
      </c>
      <c r="D8" s="14" t="s">
        <v>448</v>
      </c>
      <c r="E8" s="15">
        <v>2437</v>
      </c>
      <c r="F8" s="8" t="s">
        <v>52</v>
      </c>
      <c r="G8" s="15">
        <v>2591</v>
      </c>
      <c r="H8" s="8" t="s">
        <v>954</v>
      </c>
      <c r="I8" s="15">
        <v>2698</v>
      </c>
      <c r="J8" s="8" t="s">
        <v>962</v>
      </c>
      <c r="K8" s="15">
        <v>2839</v>
      </c>
      <c r="L8" s="8" t="s">
        <v>963</v>
      </c>
      <c r="M8" s="15">
        <v>0</v>
      </c>
      <c r="N8" s="8" t="s">
        <v>52</v>
      </c>
      <c r="O8" s="15">
        <f t="shared" si="0"/>
        <v>2437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8" t="s">
        <v>964</v>
      </c>
      <c r="X8" s="8" t="s">
        <v>52</v>
      </c>
      <c r="Y8" s="2" t="s">
        <v>52</v>
      </c>
      <c r="Z8" s="2" t="s">
        <v>52</v>
      </c>
      <c r="AA8" s="16"/>
      <c r="AB8" s="2" t="s">
        <v>52</v>
      </c>
    </row>
    <row r="9" spans="1:28" ht="30" customHeight="1" x14ac:dyDescent="0.3">
      <c r="A9" s="8" t="s">
        <v>626</v>
      </c>
      <c r="B9" s="8" t="s">
        <v>75</v>
      </c>
      <c r="C9" s="8" t="s">
        <v>625</v>
      </c>
      <c r="D9" s="14" t="s">
        <v>448</v>
      </c>
      <c r="E9" s="15">
        <v>270</v>
      </c>
      <c r="F9" s="8" t="s">
        <v>52</v>
      </c>
      <c r="G9" s="15">
        <v>285</v>
      </c>
      <c r="H9" s="8" t="s">
        <v>965</v>
      </c>
      <c r="I9" s="15">
        <v>380</v>
      </c>
      <c r="J9" s="8" t="s">
        <v>955</v>
      </c>
      <c r="K9" s="15">
        <v>317</v>
      </c>
      <c r="L9" s="8" t="s">
        <v>963</v>
      </c>
      <c r="M9" s="15">
        <v>0</v>
      </c>
      <c r="N9" s="8" t="s">
        <v>52</v>
      </c>
      <c r="O9" s="15">
        <f t="shared" si="0"/>
        <v>270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8" t="s">
        <v>966</v>
      </c>
      <c r="X9" s="8" t="s">
        <v>52</v>
      </c>
      <c r="Y9" s="2" t="s">
        <v>52</v>
      </c>
      <c r="Z9" s="2" t="s">
        <v>52</v>
      </c>
      <c r="AA9" s="16"/>
      <c r="AB9" s="2" t="s">
        <v>52</v>
      </c>
    </row>
    <row r="10" spans="1:28" ht="30" customHeight="1" x14ac:dyDescent="0.3">
      <c r="A10" s="8" t="s">
        <v>638</v>
      </c>
      <c r="B10" s="8" t="s">
        <v>75</v>
      </c>
      <c r="C10" s="8" t="s">
        <v>637</v>
      </c>
      <c r="D10" s="14" t="s">
        <v>448</v>
      </c>
      <c r="E10" s="15">
        <v>402</v>
      </c>
      <c r="F10" s="8" t="s">
        <v>52</v>
      </c>
      <c r="G10" s="15">
        <v>418</v>
      </c>
      <c r="H10" s="8" t="s">
        <v>965</v>
      </c>
      <c r="I10" s="15">
        <v>613</v>
      </c>
      <c r="J10" s="8" t="s">
        <v>955</v>
      </c>
      <c r="K10" s="15">
        <v>491</v>
      </c>
      <c r="L10" s="8" t="s">
        <v>963</v>
      </c>
      <c r="M10" s="15">
        <v>0</v>
      </c>
      <c r="N10" s="8" t="s">
        <v>52</v>
      </c>
      <c r="O10" s="15">
        <f t="shared" si="0"/>
        <v>402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8" t="s">
        <v>967</v>
      </c>
      <c r="X10" s="8" t="s">
        <v>52</v>
      </c>
      <c r="Y10" s="2" t="s">
        <v>52</v>
      </c>
      <c r="Z10" s="2" t="s">
        <v>52</v>
      </c>
      <c r="AA10" s="16"/>
      <c r="AB10" s="2" t="s">
        <v>52</v>
      </c>
    </row>
    <row r="11" spans="1:28" ht="30" customHeight="1" x14ac:dyDescent="0.3">
      <c r="A11" s="8" t="s">
        <v>417</v>
      </c>
      <c r="B11" s="8" t="s">
        <v>414</v>
      </c>
      <c r="C11" s="8" t="s">
        <v>415</v>
      </c>
      <c r="D11" s="14" t="s">
        <v>416</v>
      </c>
      <c r="E11" s="15">
        <v>0</v>
      </c>
      <c r="F11" s="8" t="s">
        <v>52</v>
      </c>
      <c r="G11" s="15">
        <v>143</v>
      </c>
      <c r="H11" s="8" t="s">
        <v>968</v>
      </c>
      <c r="I11" s="15">
        <v>156.82</v>
      </c>
      <c r="J11" s="8" t="s">
        <v>969</v>
      </c>
      <c r="K11" s="15">
        <v>170.45</v>
      </c>
      <c r="L11" s="8" t="s">
        <v>970</v>
      </c>
      <c r="M11" s="15">
        <v>0</v>
      </c>
      <c r="N11" s="8" t="s">
        <v>52</v>
      </c>
      <c r="O11" s="15">
        <f t="shared" si="0"/>
        <v>143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8" t="s">
        <v>971</v>
      </c>
      <c r="X11" s="8" t="s">
        <v>52</v>
      </c>
      <c r="Y11" s="2" t="s">
        <v>52</v>
      </c>
      <c r="Z11" s="2" t="s">
        <v>52</v>
      </c>
      <c r="AA11" s="16"/>
      <c r="AB11" s="2" t="s">
        <v>52</v>
      </c>
    </row>
    <row r="12" spans="1:28" ht="30" customHeight="1" x14ac:dyDescent="0.3">
      <c r="A12" s="8" t="s">
        <v>558</v>
      </c>
      <c r="B12" s="8" t="s">
        <v>556</v>
      </c>
      <c r="C12" s="8" t="s">
        <v>557</v>
      </c>
      <c r="D12" s="14" t="s">
        <v>123</v>
      </c>
      <c r="E12" s="15">
        <v>0</v>
      </c>
      <c r="F12" s="8" t="s">
        <v>52</v>
      </c>
      <c r="G12" s="15">
        <v>1017</v>
      </c>
      <c r="H12" s="8" t="s">
        <v>972</v>
      </c>
      <c r="I12" s="15">
        <v>1238</v>
      </c>
      <c r="J12" s="8" t="s">
        <v>973</v>
      </c>
      <c r="K12" s="15">
        <v>1280</v>
      </c>
      <c r="L12" s="8" t="s">
        <v>974</v>
      </c>
      <c r="M12" s="15">
        <v>0</v>
      </c>
      <c r="N12" s="8" t="s">
        <v>52</v>
      </c>
      <c r="O12" s="15">
        <f t="shared" si="0"/>
        <v>1017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8" t="s">
        <v>975</v>
      </c>
      <c r="X12" s="8" t="s">
        <v>52</v>
      </c>
      <c r="Y12" s="2" t="s">
        <v>52</v>
      </c>
      <c r="Z12" s="2" t="s">
        <v>52</v>
      </c>
      <c r="AA12" s="16"/>
      <c r="AB12" s="2" t="s">
        <v>52</v>
      </c>
    </row>
    <row r="13" spans="1:28" ht="30" customHeight="1" x14ac:dyDescent="0.3">
      <c r="A13" s="8" t="s">
        <v>566</v>
      </c>
      <c r="B13" s="8" t="s">
        <v>564</v>
      </c>
      <c r="C13" s="8" t="s">
        <v>565</v>
      </c>
      <c r="D13" s="14" t="s">
        <v>350</v>
      </c>
      <c r="E13" s="15">
        <v>0</v>
      </c>
      <c r="F13" s="8" t="s">
        <v>52</v>
      </c>
      <c r="G13" s="15">
        <v>24.97</v>
      </c>
      <c r="H13" s="8" t="s">
        <v>976</v>
      </c>
      <c r="I13" s="15">
        <v>25.2</v>
      </c>
      <c r="J13" s="8" t="s">
        <v>977</v>
      </c>
      <c r="K13" s="15">
        <v>32.799999999999997</v>
      </c>
      <c r="L13" s="8" t="s">
        <v>978</v>
      </c>
      <c r="M13" s="15">
        <v>0</v>
      </c>
      <c r="N13" s="8" t="s">
        <v>52</v>
      </c>
      <c r="O13" s="15">
        <f t="shared" si="0"/>
        <v>24.97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8" t="s">
        <v>979</v>
      </c>
      <c r="X13" s="8" t="s">
        <v>52</v>
      </c>
      <c r="Y13" s="2" t="s">
        <v>52</v>
      </c>
      <c r="Z13" s="2" t="s">
        <v>52</v>
      </c>
      <c r="AA13" s="16"/>
      <c r="AB13" s="2" t="s">
        <v>52</v>
      </c>
    </row>
    <row r="14" spans="1:28" ht="30" customHeight="1" x14ac:dyDescent="0.3">
      <c r="A14" s="8" t="s">
        <v>570</v>
      </c>
      <c r="B14" s="8" t="s">
        <v>568</v>
      </c>
      <c r="C14" s="8" t="s">
        <v>569</v>
      </c>
      <c r="D14" s="14" t="s">
        <v>350</v>
      </c>
      <c r="E14" s="15">
        <v>0</v>
      </c>
      <c r="F14" s="8" t="s">
        <v>52</v>
      </c>
      <c r="G14" s="15">
        <v>8.7100000000000009</v>
      </c>
      <c r="H14" s="8" t="s">
        <v>980</v>
      </c>
      <c r="I14" s="15">
        <v>9.3000000000000007</v>
      </c>
      <c r="J14" s="8" t="s">
        <v>977</v>
      </c>
      <c r="K14" s="15">
        <v>9.4</v>
      </c>
      <c r="L14" s="8" t="s">
        <v>981</v>
      </c>
      <c r="M14" s="15">
        <v>0</v>
      </c>
      <c r="N14" s="8" t="s">
        <v>52</v>
      </c>
      <c r="O14" s="15">
        <f t="shared" si="0"/>
        <v>8.7100000000000009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8" t="s">
        <v>982</v>
      </c>
      <c r="X14" s="8" t="s">
        <v>52</v>
      </c>
      <c r="Y14" s="2" t="s">
        <v>52</v>
      </c>
      <c r="Z14" s="2" t="s">
        <v>52</v>
      </c>
      <c r="AA14" s="16"/>
      <c r="AB14" s="2" t="s">
        <v>52</v>
      </c>
    </row>
    <row r="15" spans="1:28" ht="30" customHeight="1" x14ac:dyDescent="0.3">
      <c r="A15" s="8" t="s">
        <v>616</v>
      </c>
      <c r="B15" s="8" t="s">
        <v>614</v>
      </c>
      <c r="C15" s="8" t="s">
        <v>615</v>
      </c>
      <c r="D15" s="14" t="s">
        <v>123</v>
      </c>
      <c r="E15" s="15">
        <v>0</v>
      </c>
      <c r="F15" s="8" t="s">
        <v>52</v>
      </c>
      <c r="G15" s="15">
        <v>160</v>
      </c>
      <c r="H15" s="8" t="s">
        <v>974</v>
      </c>
      <c r="I15" s="15">
        <v>160</v>
      </c>
      <c r="J15" s="8" t="s">
        <v>983</v>
      </c>
      <c r="K15" s="15">
        <v>150</v>
      </c>
      <c r="L15" s="8" t="s">
        <v>981</v>
      </c>
      <c r="M15" s="15">
        <v>0</v>
      </c>
      <c r="N15" s="8" t="s">
        <v>52</v>
      </c>
      <c r="O15" s="15">
        <f t="shared" si="0"/>
        <v>150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8" t="s">
        <v>984</v>
      </c>
      <c r="X15" s="8" t="s">
        <v>52</v>
      </c>
      <c r="Y15" s="2" t="s">
        <v>52</v>
      </c>
      <c r="Z15" s="2" t="s">
        <v>52</v>
      </c>
      <c r="AA15" s="16"/>
      <c r="AB15" s="2" t="s">
        <v>52</v>
      </c>
    </row>
    <row r="16" spans="1:28" ht="30" customHeight="1" x14ac:dyDescent="0.3">
      <c r="A16" s="8" t="s">
        <v>562</v>
      </c>
      <c r="B16" s="8" t="s">
        <v>560</v>
      </c>
      <c r="C16" s="8" t="s">
        <v>561</v>
      </c>
      <c r="D16" s="14" t="s">
        <v>123</v>
      </c>
      <c r="E16" s="15">
        <v>0</v>
      </c>
      <c r="F16" s="8" t="s">
        <v>52</v>
      </c>
      <c r="G16" s="15">
        <v>100</v>
      </c>
      <c r="H16" s="8" t="s">
        <v>974</v>
      </c>
      <c r="I16" s="15">
        <v>0</v>
      </c>
      <c r="J16" s="8" t="s">
        <v>52</v>
      </c>
      <c r="K16" s="15">
        <v>0</v>
      </c>
      <c r="L16" s="8" t="s">
        <v>52</v>
      </c>
      <c r="M16" s="15">
        <v>0</v>
      </c>
      <c r="N16" s="8" t="s">
        <v>52</v>
      </c>
      <c r="O16" s="15">
        <f t="shared" si="0"/>
        <v>100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8" t="s">
        <v>985</v>
      </c>
      <c r="X16" s="8" t="s">
        <v>52</v>
      </c>
      <c r="Y16" s="2" t="s">
        <v>52</v>
      </c>
      <c r="Z16" s="2" t="s">
        <v>52</v>
      </c>
      <c r="AA16" s="16"/>
      <c r="AB16" s="2" t="s">
        <v>52</v>
      </c>
    </row>
    <row r="17" spans="1:28" ht="30" customHeight="1" x14ac:dyDescent="0.3">
      <c r="A17" s="8" t="s">
        <v>750</v>
      </c>
      <c r="B17" s="8" t="s">
        <v>241</v>
      </c>
      <c r="C17" s="8" t="s">
        <v>242</v>
      </c>
      <c r="D17" s="14" t="s">
        <v>138</v>
      </c>
      <c r="E17" s="15">
        <v>48521</v>
      </c>
      <c r="F17" s="8" t="s">
        <v>52</v>
      </c>
      <c r="G17" s="15">
        <v>120000</v>
      </c>
      <c r="H17" s="8" t="s">
        <v>986</v>
      </c>
      <c r="I17" s="15">
        <v>150000</v>
      </c>
      <c r="J17" s="8" t="s">
        <v>987</v>
      </c>
      <c r="K17" s="15">
        <v>150000</v>
      </c>
      <c r="L17" s="8" t="s">
        <v>988</v>
      </c>
      <c r="M17" s="15">
        <v>0</v>
      </c>
      <c r="N17" s="8" t="s">
        <v>52</v>
      </c>
      <c r="O17" s="15">
        <f t="shared" si="0"/>
        <v>48521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8" t="s">
        <v>989</v>
      </c>
      <c r="X17" s="8" t="s">
        <v>52</v>
      </c>
      <c r="Y17" s="2" t="s">
        <v>52</v>
      </c>
      <c r="Z17" s="2" t="s">
        <v>52</v>
      </c>
      <c r="AA17" s="16"/>
      <c r="AB17" s="2" t="s">
        <v>52</v>
      </c>
    </row>
    <row r="18" spans="1:28" ht="30" customHeight="1" x14ac:dyDescent="0.3">
      <c r="A18" s="8" t="s">
        <v>755</v>
      </c>
      <c r="B18" s="8" t="s">
        <v>241</v>
      </c>
      <c r="C18" s="8" t="s">
        <v>246</v>
      </c>
      <c r="D18" s="14" t="s">
        <v>138</v>
      </c>
      <c r="E18" s="15">
        <v>63462</v>
      </c>
      <c r="F18" s="8" t="s">
        <v>52</v>
      </c>
      <c r="G18" s="15">
        <v>180000</v>
      </c>
      <c r="H18" s="8" t="s">
        <v>986</v>
      </c>
      <c r="I18" s="15">
        <v>200000</v>
      </c>
      <c r="J18" s="8" t="s">
        <v>990</v>
      </c>
      <c r="K18" s="15">
        <v>200000</v>
      </c>
      <c r="L18" s="8" t="s">
        <v>988</v>
      </c>
      <c r="M18" s="15">
        <v>0</v>
      </c>
      <c r="N18" s="8" t="s">
        <v>52</v>
      </c>
      <c r="O18" s="15">
        <f t="shared" si="0"/>
        <v>63462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8" t="s">
        <v>991</v>
      </c>
      <c r="X18" s="8" t="s">
        <v>52</v>
      </c>
      <c r="Y18" s="2" t="s">
        <v>52</v>
      </c>
      <c r="Z18" s="2" t="s">
        <v>52</v>
      </c>
      <c r="AA18" s="16"/>
      <c r="AB18" s="2" t="s">
        <v>52</v>
      </c>
    </row>
    <row r="19" spans="1:28" ht="30" customHeight="1" x14ac:dyDescent="0.3">
      <c r="A19" s="8" t="s">
        <v>760</v>
      </c>
      <c r="B19" s="8" t="s">
        <v>250</v>
      </c>
      <c r="C19" s="8" t="s">
        <v>251</v>
      </c>
      <c r="D19" s="14" t="s">
        <v>138</v>
      </c>
      <c r="E19" s="15">
        <v>0</v>
      </c>
      <c r="F19" s="8" t="s">
        <v>52</v>
      </c>
      <c r="G19" s="15">
        <v>100000</v>
      </c>
      <c r="H19" s="8" t="s">
        <v>986</v>
      </c>
      <c r="I19" s="15">
        <v>100000</v>
      </c>
      <c r="J19" s="8" t="s">
        <v>987</v>
      </c>
      <c r="K19" s="15">
        <v>100000</v>
      </c>
      <c r="L19" s="8" t="s">
        <v>988</v>
      </c>
      <c r="M19" s="15">
        <v>0</v>
      </c>
      <c r="N19" s="8" t="s">
        <v>52</v>
      </c>
      <c r="O19" s="15">
        <f t="shared" si="0"/>
        <v>100000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8" t="s">
        <v>992</v>
      </c>
      <c r="X19" s="8" t="s">
        <v>52</v>
      </c>
      <c r="Y19" s="2" t="s">
        <v>52</v>
      </c>
      <c r="Z19" s="2" t="s">
        <v>52</v>
      </c>
      <c r="AA19" s="16"/>
      <c r="AB19" s="2" t="s">
        <v>52</v>
      </c>
    </row>
    <row r="20" spans="1:28" ht="30" customHeight="1" x14ac:dyDescent="0.3">
      <c r="A20" s="8" t="s">
        <v>767</v>
      </c>
      <c r="B20" s="8" t="s">
        <v>319</v>
      </c>
      <c r="C20" s="8" t="s">
        <v>765</v>
      </c>
      <c r="D20" s="14" t="s">
        <v>766</v>
      </c>
      <c r="E20" s="15">
        <v>0</v>
      </c>
      <c r="F20" s="8" t="s">
        <v>52</v>
      </c>
      <c r="G20" s="15">
        <v>0</v>
      </c>
      <c r="H20" s="8" t="s">
        <v>52</v>
      </c>
      <c r="I20" s="15">
        <v>160000</v>
      </c>
      <c r="J20" s="8" t="s">
        <v>993</v>
      </c>
      <c r="K20" s="15">
        <v>170000</v>
      </c>
      <c r="L20" s="8" t="s">
        <v>994</v>
      </c>
      <c r="M20" s="15">
        <v>0</v>
      </c>
      <c r="N20" s="8" t="s">
        <v>52</v>
      </c>
      <c r="O20" s="15">
        <f t="shared" si="0"/>
        <v>160000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8" t="s">
        <v>995</v>
      </c>
      <c r="X20" s="8" t="s">
        <v>52</v>
      </c>
      <c r="Y20" s="2" t="s">
        <v>52</v>
      </c>
      <c r="Z20" s="2" t="s">
        <v>52</v>
      </c>
      <c r="AA20" s="16"/>
      <c r="AB20" s="2" t="s">
        <v>52</v>
      </c>
    </row>
    <row r="21" spans="1:28" ht="30" customHeight="1" x14ac:dyDescent="0.3">
      <c r="A21" s="8" t="s">
        <v>789</v>
      </c>
      <c r="B21" s="8" t="s">
        <v>164</v>
      </c>
      <c r="C21" s="8" t="s">
        <v>165</v>
      </c>
      <c r="D21" s="14" t="s">
        <v>166</v>
      </c>
      <c r="E21" s="15">
        <v>323825</v>
      </c>
      <c r="F21" s="8" t="s">
        <v>52</v>
      </c>
      <c r="G21" s="15">
        <v>0</v>
      </c>
      <c r="H21" s="8" t="s">
        <v>52</v>
      </c>
      <c r="I21" s="15">
        <v>0</v>
      </c>
      <c r="J21" s="8" t="s">
        <v>52</v>
      </c>
      <c r="K21" s="15">
        <v>0</v>
      </c>
      <c r="L21" s="8" t="s">
        <v>52</v>
      </c>
      <c r="M21" s="15">
        <v>0</v>
      </c>
      <c r="N21" s="8" t="s">
        <v>52</v>
      </c>
      <c r="O21" s="15">
        <f t="shared" si="0"/>
        <v>323825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8" t="s">
        <v>996</v>
      </c>
      <c r="X21" s="8" t="s">
        <v>52</v>
      </c>
      <c r="Y21" s="2" t="s">
        <v>52</v>
      </c>
      <c r="Z21" s="2" t="s">
        <v>52</v>
      </c>
      <c r="AA21" s="16"/>
      <c r="AB21" s="2" t="s">
        <v>52</v>
      </c>
    </row>
    <row r="22" spans="1:28" ht="30" customHeight="1" x14ac:dyDescent="0.3">
      <c r="A22" s="8" t="s">
        <v>675</v>
      </c>
      <c r="B22" s="8" t="s">
        <v>131</v>
      </c>
      <c r="C22" s="8" t="s">
        <v>132</v>
      </c>
      <c r="D22" s="14" t="s">
        <v>123</v>
      </c>
      <c r="E22" s="15">
        <v>811</v>
      </c>
      <c r="F22" s="8" t="s">
        <v>52</v>
      </c>
      <c r="G22" s="15">
        <v>920</v>
      </c>
      <c r="H22" s="8" t="s">
        <v>997</v>
      </c>
      <c r="I22" s="15">
        <v>811</v>
      </c>
      <c r="J22" s="8" t="s">
        <v>998</v>
      </c>
      <c r="K22" s="15">
        <v>1000</v>
      </c>
      <c r="L22" s="8" t="s">
        <v>999</v>
      </c>
      <c r="M22" s="15">
        <v>0</v>
      </c>
      <c r="N22" s="8" t="s">
        <v>52</v>
      </c>
      <c r="O22" s="15">
        <f t="shared" si="0"/>
        <v>811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8" t="s">
        <v>1000</v>
      </c>
      <c r="X22" s="8" t="s">
        <v>52</v>
      </c>
      <c r="Y22" s="2" t="s">
        <v>52</v>
      </c>
      <c r="Z22" s="2" t="s">
        <v>52</v>
      </c>
      <c r="AA22" s="16"/>
      <c r="AB22" s="2" t="s">
        <v>52</v>
      </c>
    </row>
    <row r="23" spans="1:28" ht="30" customHeight="1" x14ac:dyDescent="0.3">
      <c r="A23" s="8" t="s">
        <v>665</v>
      </c>
      <c r="B23" s="8" t="s">
        <v>664</v>
      </c>
      <c r="C23" s="8" t="s">
        <v>122</v>
      </c>
      <c r="D23" s="14" t="s">
        <v>123</v>
      </c>
      <c r="E23" s="15">
        <v>617</v>
      </c>
      <c r="F23" s="8" t="s">
        <v>52</v>
      </c>
      <c r="G23" s="15">
        <v>790</v>
      </c>
      <c r="H23" s="8" t="s">
        <v>997</v>
      </c>
      <c r="I23" s="15">
        <v>704</v>
      </c>
      <c r="J23" s="8" t="s">
        <v>998</v>
      </c>
      <c r="K23" s="15">
        <v>627</v>
      </c>
      <c r="L23" s="8" t="s">
        <v>1001</v>
      </c>
      <c r="M23" s="15">
        <v>0</v>
      </c>
      <c r="N23" s="8" t="s">
        <v>52</v>
      </c>
      <c r="O23" s="15">
        <f t="shared" si="0"/>
        <v>617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8" t="s">
        <v>1002</v>
      </c>
      <c r="X23" s="8" t="s">
        <v>52</v>
      </c>
      <c r="Y23" s="2" t="s">
        <v>52</v>
      </c>
      <c r="Z23" s="2" t="s">
        <v>52</v>
      </c>
      <c r="AA23" s="16"/>
      <c r="AB23" s="2" t="s">
        <v>52</v>
      </c>
    </row>
    <row r="24" spans="1:28" ht="30" customHeight="1" x14ac:dyDescent="0.3">
      <c r="A24" s="8" t="s">
        <v>670</v>
      </c>
      <c r="B24" s="8" t="s">
        <v>664</v>
      </c>
      <c r="C24" s="8" t="s">
        <v>127</v>
      </c>
      <c r="D24" s="14" t="s">
        <v>123</v>
      </c>
      <c r="E24" s="15">
        <v>0</v>
      </c>
      <c r="F24" s="8" t="s">
        <v>52</v>
      </c>
      <c r="G24" s="15">
        <v>0</v>
      </c>
      <c r="H24" s="8" t="s">
        <v>52</v>
      </c>
      <c r="I24" s="15">
        <v>0</v>
      </c>
      <c r="J24" s="8" t="s">
        <v>52</v>
      </c>
      <c r="K24" s="15">
        <v>731</v>
      </c>
      <c r="L24" s="8" t="s">
        <v>1001</v>
      </c>
      <c r="M24" s="15">
        <v>0</v>
      </c>
      <c r="N24" s="8" t="s">
        <v>52</v>
      </c>
      <c r="O24" s="15">
        <f t="shared" si="0"/>
        <v>731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8" t="s">
        <v>1003</v>
      </c>
      <c r="X24" s="8" t="s">
        <v>52</v>
      </c>
      <c r="Y24" s="2" t="s">
        <v>52</v>
      </c>
      <c r="Z24" s="2" t="s">
        <v>52</v>
      </c>
      <c r="AA24" s="16"/>
      <c r="AB24" s="2" t="s">
        <v>52</v>
      </c>
    </row>
    <row r="25" spans="1:28" ht="30" customHeight="1" x14ac:dyDescent="0.3">
      <c r="A25" s="8" t="s">
        <v>199</v>
      </c>
      <c r="B25" s="8" t="s">
        <v>197</v>
      </c>
      <c r="C25" s="8" t="s">
        <v>198</v>
      </c>
      <c r="D25" s="14" t="s">
        <v>123</v>
      </c>
      <c r="E25" s="15">
        <v>0</v>
      </c>
      <c r="F25" s="8" t="s">
        <v>52</v>
      </c>
      <c r="G25" s="15">
        <v>290</v>
      </c>
      <c r="H25" s="8" t="s">
        <v>997</v>
      </c>
      <c r="I25" s="15">
        <v>286</v>
      </c>
      <c r="J25" s="8" t="s">
        <v>998</v>
      </c>
      <c r="K25" s="15">
        <v>240</v>
      </c>
      <c r="L25" s="8" t="s">
        <v>1001</v>
      </c>
      <c r="M25" s="15">
        <v>0</v>
      </c>
      <c r="N25" s="8" t="s">
        <v>52</v>
      </c>
      <c r="O25" s="15">
        <f t="shared" si="0"/>
        <v>240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8" t="s">
        <v>1004</v>
      </c>
      <c r="X25" s="8" t="s">
        <v>52</v>
      </c>
      <c r="Y25" s="2" t="s">
        <v>52</v>
      </c>
      <c r="Z25" s="2" t="s">
        <v>52</v>
      </c>
      <c r="AA25" s="16"/>
      <c r="AB25" s="2" t="s">
        <v>52</v>
      </c>
    </row>
    <row r="26" spans="1:28" ht="30" customHeight="1" x14ac:dyDescent="0.3">
      <c r="A26" s="8" t="s">
        <v>202</v>
      </c>
      <c r="B26" s="8" t="s">
        <v>197</v>
      </c>
      <c r="C26" s="8" t="s">
        <v>201</v>
      </c>
      <c r="D26" s="14" t="s">
        <v>123</v>
      </c>
      <c r="E26" s="15">
        <v>0</v>
      </c>
      <c r="F26" s="8" t="s">
        <v>52</v>
      </c>
      <c r="G26" s="15">
        <v>0</v>
      </c>
      <c r="H26" s="8" t="s">
        <v>52</v>
      </c>
      <c r="I26" s="15">
        <v>0</v>
      </c>
      <c r="J26" s="8" t="s">
        <v>52</v>
      </c>
      <c r="K26" s="15">
        <v>240</v>
      </c>
      <c r="L26" s="8" t="s">
        <v>1001</v>
      </c>
      <c r="M26" s="15">
        <v>0</v>
      </c>
      <c r="N26" s="8" t="s">
        <v>52</v>
      </c>
      <c r="O26" s="15">
        <f t="shared" si="0"/>
        <v>240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8" t="s">
        <v>1005</v>
      </c>
      <c r="X26" s="8" t="s">
        <v>52</v>
      </c>
      <c r="Y26" s="2" t="s">
        <v>52</v>
      </c>
      <c r="Z26" s="2" t="s">
        <v>52</v>
      </c>
      <c r="AA26" s="16"/>
      <c r="AB26" s="2" t="s">
        <v>52</v>
      </c>
    </row>
    <row r="27" spans="1:28" ht="30" customHeight="1" x14ac:dyDescent="0.3">
      <c r="A27" s="8" t="s">
        <v>261</v>
      </c>
      <c r="B27" s="8" t="s">
        <v>259</v>
      </c>
      <c r="C27" s="8" t="s">
        <v>260</v>
      </c>
      <c r="D27" s="14" t="s">
        <v>123</v>
      </c>
      <c r="E27" s="15">
        <v>0</v>
      </c>
      <c r="F27" s="8" t="s">
        <v>52</v>
      </c>
      <c r="G27" s="15">
        <v>0</v>
      </c>
      <c r="H27" s="8" t="s">
        <v>52</v>
      </c>
      <c r="I27" s="15">
        <v>286</v>
      </c>
      <c r="J27" s="8" t="s">
        <v>998</v>
      </c>
      <c r="K27" s="15">
        <v>300</v>
      </c>
      <c r="L27" s="8" t="s">
        <v>999</v>
      </c>
      <c r="M27" s="15">
        <v>0</v>
      </c>
      <c r="N27" s="8" t="s">
        <v>52</v>
      </c>
      <c r="O27" s="15">
        <f t="shared" si="0"/>
        <v>286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8" t="s">
        <v>1006</v>
      </c>
      <c r="X27" s="8" t="s">
        <v>52</v>
      </c>
      <c r="Y27" s="2" t="s">
        <v>52</v>
      </c>
      <c r="Z27" s="2" t="s">
        <v>52</v>
      </c>
      <c r="AA27" s="16"/>
      <c r="AB27" s="2" t="s">
        <v>52</v>
      </c>
    </row>
    <row r="28" spans="1:28" ht="30" customHeight="1" x14ac:dyDescent="0.3">
      <c r="A28" s="8" t="s">
        <v>709</v>
      </c>
      <c r="B28" s="8" t="s">
        <v>707</v>
      </c>
      <c r="C28" s="8" t="s">
        <v>708</v>
      </c>
      <c r="D28" s="14" t="s">
        <v>123</v>
      </c>
      <c r="E28" s="15">
        <v>0</v>
      </c>
      <c r="F28" s="8" t="s">
        <v>52</v>
      </c>
      <c r="G28" s="15">
        <v>0</v>
      </c>
      <c r="H28" s="8" t="s">
        <v>52</v>
      </c>
      <c r="I28" s="15">
        <v>1900</v>
      </c>
      <c r="J28" s="8" t="s">
        <v>1007</v>
      </c>
      <c r="K28" s="15">
        <v>0</v>
      </c>
      <c r="L28" s="8" t="s">
        <v>52</v>
      </c>
      <c r="M28" s="15">
        <v>1900</v>
      </c>
      <c r="N28" s="8" t="s">
        <v>1008</v>
      </c>
      <c r="O28" s="15">
        <f t="shared" si="0"/>
        <v>1900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8" t="s">
        <v>1009</v>
      </c>
      <c r="X28" s="8" t="s">
        <v>52</v>
      </c>
      <c r="Y28" s="2" t="s">
        <v>52</v>
      </c>
      <c r="Z28" s="2" t="s">
        <v>52</v>
      </c>
      <c r="AA28" s="16"/>
      <c r="AB28" s="2" t="s">
        <v>52</v>
      </c>
    </row>
    <row r="29" spans="1:28" ht="30" customHeight="1" x14ac:dyDescent="0.3">
      <c r="A29" s="8" t="s">
        <v>469</v>
      </c>
      <c r="B29" s="8" t="s">
        <v>468</v>
      </c>
      <c r="C29" s="8" t="s">
        <v>52</v>
      </c>
      <c r="D29" s="14" t="s">
        <v>350</v>
      </c>
      <c r="E29" s="15">
        <v>0</v>
      </c>
      <c r="F29" s="8" t="s">
        <v>52</v>
      </c>
      <c r="G29" s="15">
        <v>0</v>
      </c>
      <c r="H29" s="8" t="s">
        <v>52</v>
      </c>
      <c r="I29" s="15">
        <v>0</v>
      </c>
      <c r="J29" s="8" t="s">
        <v>52</v>
      </c>
      <c r="K29" s="15">
        <v>0</v>
      </c>
      <c r="L29" s="8" t="s">
        <v>52</v>
      </c>
      <c r="M29" s="15">
        <v>0</v>
      </c>
      <c r="N29" s="8" t="s">
        <v>52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8" t="s">
        <v>1010</v>
      </c>
      <c r="X29" s="8" t="s">
        <v>52</v>
      </c>
      <c r="Y29" s="2" t="s">
        <v>52</v>
      </c>
      <c r="Z29" s="2" t="s">
        <v>52</v>
      </c>
      <c r="AA29" s="16"/>
      <c r="AB29" s="2" t="s">
        <v>52</v>
      </c>
    </row>
    <row r="30" spans="1:28" ht="30" customHeight="1" x14ac:dyDescent="0.3">
      <c r="A30" s="8" t="s">
        <v>477</v>
      </c>
      <c r="B30" s="8" t="s">
        <v>476</v>
      </c>
      <c r="C30" s="8" t="s">
        <v>52</v>
      </c>
      <c r="D30" s="14" t="s">
        <v>350</v>
      </c>
      <c r="E30" s="15">
        <v>0</v>
      </c>
      <c r="F30" s="8" t="s">
        <v>52</v>
      </c>
      <c r="G30" s="15">
        <v>0</v>
      </c>
      <c r="H30" s="8" t="s">
        <v>52</v>
      </c>
      <c r="I30" s="15">
        <v>0</v>
      </c>
      <c r="J30" s="8" t="s">
        <v>52</v>
      </c>
      <c r="K30" s="15">
        <v>0</v>
      </c>
      <c r="L30" s="8" t="s">
        <v>52</v>
      </c>
      <c r="M30" s="15">
        <v>0</v>
      </c>
      <c r="N30" s="8" t="s">
        <v>52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8" t="s">
        <v>1011</v>
      </c>
      <c r="X30" s="8" t="s">
        <v>52</v>
      </c>
      <c r="Y30" s="2" t="s">
        <v>52</v>
      </c>
      <c r="Z30" s="2" t="s">
        <v>52</v>
      </c>
      <c r="AA30" s="16"/>
      <c r="AB30" s="2" t="s">
        <v>52</v>
      </c>
    </row>
    <row r="31" spans="1:28" ht="30" customHeight="1" x14ac:dyDescent="0.3">
      <c r="A31" s="8" t="s">
        <v>483</v>
      </c>
      <c r="B31" s="8" t="s">
        <v>482</v>
      </c>
      <c r="C31" s="8" t="s">
        <v>52</v>
      </c>
      <c r="D31" s="14" t="s">
        <v>350</v>
      </c>
      <c r="E31" s="15">
        <v>0</v>
      </c>
      <c r="F31" s="8" t="s">
        <v>52</v>
      </c>
      <c r="G31" s="15">
        <v>0</v>
      </c>
      <c r="H31" s="8" t="s">
        <v>52</v>
      </c>
      <c r="I31" s="15">
        <v>0</v>
      </c>
      <c r="J31" s="8" t="s">
        <v>52</v>
      </c>
      <c r="K31" s="15">
        <v>0</v>
      </c>
      <c r="L31" s="8" t="s">
        <v>52</v>
      </c>
      <c r="M31" s="15">
        <v>0</v>
      </c>
      <c r="N31" s="8" t="s">
        <v>52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8" t="s">
        <v>1012</v>
      </c>
      <c r="X31" s="8" t="s">
        <v>52</v>
      </c>
      <c r="Y31" s="2" t="s">
        <v>52</v>
      </c>
      <c r="Z31" s="2" t="s">
        <v>52</v>
      </c>
      <c r="AA31" s="16"/>
      <c r="AB31" s="2" t="s">
        <v>52</v>
      </c>
    </row>
    <row r="32" spans="1:28" ht="30" customHeight="1" x14ac:dyDescent="0.3">
      <c r="A32" s="8" t="s">
        <v>490</v>
      </c>
      <c r="B32" s="8" t="s">
        <v>489</v>
      </c>
      <c r="C32" s="8" t="s">
        <v>52</v>
      </c>
      <c r="D32" s="14" t="s">
        <v>350</v>
      </c>
      <c r="E32" s="15">
        <v>0</v>
      </c>
      <c r="F32" s="8" t="s">
        <v>52</v>
      </c>
      <c r="G32" s="15">
        <v>0</v>
      </c>
      <c r="H32" s="8" t="s">
        <v>52</v>
      </c>
      <c r="I32" s="15">
        <v>0</v>
      </c>
      <c r="J32" s="8" t="s">
        <v>52</v>
      </c>
      <c r="K32" s="15">
        <v>0</v>
      </c>
      <c r="L32" s="8" t="s">
        <v>52</v>
      </c>
      <c r="M32" s="15">
        <v>0</v>
      </c>
      <c r="N32" s="8" t="s">
        <v>52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8" t="s">
        <v>1013</v>
      </c>
      <c r="X32" s="8" t="s">
        <v>52</v>
      </c>
      <c r="Y32" s="2" t="s">
        <v>52</v>
      </c>
      <c r="Z32" s="2" t="s">
        <v>52</v>
      </c>
      <c r="AA32" s="16"/>
      <c r="AB32" s="2" t="s">
        <v>52</v>
      </c>
    </row>
    <row r="33" spans="1:28" ht="30" customHeight="1" x14ac:dyDescent="0.3">
      <c r="A33" s="8" t="s">
        <v>499</v>
      </c>
      <c r="B33" s="8" t="s">
        <v>498</v>
      </c>
      <c r="C33" s="8" t="s">
        <v>52</v>
      </c>
      <c r="D33" s="14" t="s">
        <v>350</v>
      </c>
      <c r="E33" s="15">
        <v>0</v>
      </c>
      <c r="F33" s="8" t="s">
        <v>52</v>
      </c>
      <c r="G33" s="15">
        <v>0</v>
      </c>
      <c r="H33" s="8" t="s">
        <v>52</v>
      </c>
      <c r="I33" s="15">
        <v>0</v>
      </c>
      <c r="J33" s="8" t="s">
        <v>52</v>
      </c>
      <c r="K33" s="15">
        <v>0</v>
      </c>
      <c r="L33" s="8" t="s">
        <v>52</v>
      </c>
      <c r="M33" s="15">
        <v>0</v>
      </c>
      <c r="N33" s="8" t="s">
        <v>52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8" t="s">
        <v>1014</v>
      </c>
      <c r="X33" s="8" t="s">
        <v>52</v>
      </c>
      <c r="Y33" s="2" t="s">
        <v>52</v>
      </c>
      <c r="Z33" s="2" t="s">
        <v>52</v>
      </c>
      <c r="AA33" s="16"/>
      <c r="AB33" s="2" t="s">
        <v>52</v>
      </c>
    </row>
    <row r="34" spans="1:28" ht="30" customHeight="1" x14ac:dyDescent="0.3">
      <c r="A34" s="8" t="s">
        <v>507</v>
      </c>
      <c r="B34" s="8" t="s">
        <v>506</v>
      </c>
      <c r="C34" s="8" t="s">
        <v>52</v>
      </c>
      <c r="D34" s="14" t="s">
        <v>350</v>
      </c>
      <c r="E34" s="15">
        <v>0</v>
      </c>
      <c r="F34" s="8" t="s">
        <v>52</v>
      </c>
      <c r="G34" s="15">
        <v>0</v>
      </c>
      <c r="H34" s="8" t="s">
        <v>52</v>
      </c>
      <c r="I34" s="15">
        <v>0</v>
      </c>
      <c r="J34" s="8" t="s">
        <v>52</v>
      </c>
      <c r="K34" s="15">
        <v>0</v>
      </c>
      <c r="L34" s="8" t="s">
        <v>52</v>
      </c>
      <c r="M34" s="15">
        <v>0</v>
      </c>
      <c r="N34" s="8" t="s">
        <v>52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8" t="s">
        <v>1015</v>
      </c>
      <c r="X34" s="8" t="s">
        <v>52</v>
      </c>
      <c r="Y34" s="2" t="s">
        <v>52</v>
      </c>
      <c r="Z34" s="2" t="s">
        <v>52</v>
      </c>
      <c r="AA34" s="16"/>
      <c r="AB34" s="2" t="s">
        <v>52</v>
      </c>
    </row>
    <row r="35" spans="1:28" ht="30" customHeight="1" x14ac:dyDescent="0.3">
      <c r="A35" s="8" t="s">
        <v>688</v>
      </c>
      <c r="B35" s="8" t="s">
        <v>686</v>
      </c>
      <c r="C35" s="8" t="s">
        <v>687</v>
      </c>
      <c r="D35" s="14" t="s">
        <v>60</v>
      </c>
      <c r="E35" s="15">
        <v>0</v>
      </c>
      <c r="F35" s="8" t="s">
        <v>52</v>
      </c>
      <c r="G35" s="15">
        <v>0</v>
      </c>
      <c r="H35" s="8" t="s">
        <v>52</v>
      </c>
      <c r="I35" s="15">
        <v>0</v>
      </c>
      <c r="J35" s="8" t="s">
        <v>52</v>
      </c>
      <c r="K35" s="15">
        <v>0</v>
      </c>
      <c r="L35" s="8" t="s">
        <v>52</v>
      </c>
      <c r="M35" s="15">
        <v>0</v>
      </c>
      <c r="N35" s="8" t="s">
        <v>52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8" t="s">
        <v>1016</v>
      </c>
      <c r="X35" s="8" t="s">
        <v>52</v>
      </c>
      <c r="Y35" s="2" t="s">
        <v>52</v>
      </c>
      <c r="Z35" s="2" t="s">
        <v>52</v>
      </c>
      <c r="AA35" s="16"/>
      <c r="AB35" s="2" t="s">
        <v>52</v>
      </c>
    </row>
    <row r="36" spans="1:28" ht="30" customHeight="1" x14ac:dyDescent="0.3">
      <c r="A36" s="8" t="s">
        <v>554</v>
      </c>
      <c r="B36" s="8" t="s">
        <v>552</v>
      </c>
      <c r="C36" s="8" t="s">
        <v>553</v>
      </c>
      <c r="D36" s="14" t="s">
        <v>60</v>
      </c>
      <c r="E36" s="15">
        <v>3960</v>
      </c>
      <c r="F36" s="8" t="s">
        <v>52</v>
      </c>
      <c r="G36" s="15">
        <v>9100</v>
      </c>
      <c r="H36" s="8" t="s">
        <v>1017</v>
      </c>
      <c r="I36" s="15">
        <v>0</v>
      </c>
      <c r="J36" s="8" t="s">
        <v>52</v>
      </c>
      <c r="K36" s="15">
        <v>0</v>
      </c>
      <c r="L36" s="8" t="s">
        <v>52</v>
      </c>
      <c r="M36" s="15">
        <v>0</v>
      </c>
      <c r="N36" s="8" t="s">
        <v>52</v>
      </c>
      <c r="O36" s="15">
        <f t="shared" ref="O36:O53" si="1">SMALL(E36:M36,COUNTIF(E36:M36,0)+1)</f>
        <v>3960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8" t="s">
        <v>1018</v>
      </c>
      <c r="X36" s="8" t="s">
        <v>52</v>
      </c>
      <c r="Y36" s="2" t="s">
        <v>52</v>
      </c>
      <c r="Z36" s="2" t="s">
        <v>52</v>
      </c>
      <c r="AA36" s="16"/>
      <c r="AB36" s="2" t="s">
        <v>52</v>
      </c>
    </row>
    <row r="37" spans="1:28" ht="30" customHeight="1" x14ac:dyDescent="0.3">
      <c r="A37" s="8" t="s">
        <v>195</v>
      </c>
      <c r="B37" s="8" t="s">
        <v>70</v>
      </c>
      <c r="C37" s="8" t="s">
        <v>194</v>
      </c>
      <c r="D37" s="14" t="s">
        <v>123</v>
      </c>
      <c r="E37" s="15">
        <v>354</v>
      </c>
      <c r="F37" s="8" t="s">
        <v>52</v>
      </c>
      <c r="G37" s="15">
        <v>340</v>
      </c>
      <c r="H37" s="8" t="s">
        <v>1019</v>
      </c>
      <c r="I37" s="15">
        <v>340</v>
      </c>
      <c r="J37" s="8" t="s">
        <v>1020</v>
      </c>
      <c r="K37" s="15">
        <v>0</v>
      </c>
      <c r="L37" s="8" t="s">
        <v>52</v>
      </c>
      <c r="M37" s="15">
        <v>0</v>
      </c>
      <c r="N37" s="8" t="s">
        <v>52</v>
      </c>
      <c r="O37" s="15">
        <f t="shared" si="1"/>
        <v>340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8" t="s">
        <v>1021</v>
      </c>
      <c r="X37" s="8" t="s">
        <v>52</v>
      </c>
      <c r="Y37" s="2" t="s">
        <v>52</v>
      </c>
      <c r="Z37" s="2" t="s">
        <v>52</v>
      </c>
      <c r="AA37" s="16"/>
      <c r="AB37" s="2" t="s">
        <v>52</v>
      </c>
    </row>
    <row r="38" spans="1:28" ht="30" customHeight="1" x14ac:dyDescent="0.3">
      <c r="A38" s="8" t="s">
        <v>545</v>
      </c>
      <c r="B38" s="8" t="s">
        <v>70</v>
      </c>
      <c r="C38" s="8" t="s">
        <v>71</v>
      </c>
      <c r="D38" s="14" t="s">
        <v>60</v>
      </c>
      <c r="E38" s="15">
        <v>600</v>
      </c>
      <c r="F38" s="8" t="s">
        <v>52</v>
      </c>
      <c r="G38" s="15">
        <v>720</v>
      </c>
      <c r="H38" s="8" t="s">
        <v>1019</v>
      </c>
      <c r="I38" s="15">
        <v>720</v>
      </c>
      <c r="J38" s="8" t="s">
        <v>1020</v>
      </c>
      <c r="K38" s="15">
        <v>0</v>
      </c>
      <c r="L38" s="8" t="s">
        <v>52</v>
      </c>
      <c r="M38" s="15">
        <v>0</v>
      </c>
      <c r="N38" s="8" t="s">
        <v>52</v>
      </c>
      <c r="O38" s="15">
        <f t="shared" si="1"/>
        <v>600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8" t="s">
        <v>1022</v>
      </c>
      <c r="X38" s="8" t="s">
        <v>52</v>
      </c>
      <c r="Y38" s="2" t="s">
        <v>52</v>
      </c>
      <c r="Z38" s="2" t="s">
        <v>52</v>
      </c>
      <c r="AA38" s="16"/>
      <c r="AB38" s="2" t="s">
        <v>52</v>
      </c>
    </row>
    <row r="39" spans="1:28" ht="30" customHeight="1" x14ac:dyDescent="0.3">
      <c r="A39" s="8" t="s">
        <v>527</v>
      </c>
      <c r="B39" s="8" t="s">
        <v>58</v>
      </c>
      <c r="C39" s="8" t="s">
        <v>59</v>
      </c>
      <c r="D39" s="14" t="s">
        <v>60</v>
      </c>
      <c r="E39" s="15">
        <v>2107</v>
      </c>
      <c r="F39" s="8" t="s">
        <v>52</v>
      </c>
      <c r="G39" s="15">
        <v>2547</v>
      </c>
      <c r="H39" s="8" t="s">
        <v>1023</v>
      </c>
      <c r="I39" s="15">
        <v>2547</v>
      </c>
      <c r="J39" s="8" t="s">
        <v>1024</v>
      </c>
      <c r="K39" s="15">
        <v>2480</v>
      </c>
      <c r="L39" s="8" t="s">
        <v>1025</v>
      </c>
      <c r="M39" s="15">
        <v>0</v>
      </c>
      <c r="N39" s="8" t="s">
        <v>52</v>
      </c>
      <c r="O39" s="15">
        <f t="shared" si="1"/>
        <v>2107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8" t="s">
        <v>1026</v>
      </c>
      <c r="X39" s="8" t="s">
        <v>52</v>
      </c>
      <c r="Y39" s="2" t="s">
        <v>52</v>
      </c>
      <c r="Z39" s="2" t="s">
        <v>52</v>
      </c>
      <c r="AA39" s="16"/>
      <c r="AB39" s="2" t="s">
        <v>52</v>
      </c>
    </row>
    <row r="40" spans="1:28" ht="30" customHeight="1" x14ac:dyDescent="0.3">
      <c r="A40" s="8" t="s">
        <v>533</v>
      </c>
      <c r="B40" s="8" t="s">
        <v>58</v>
      </c>
      <c r="C40" s="8" t="s">
        <v>66</v>
      </c>
      <c r="D40" s="14" t="s">
        <v>60</v>
      </c>
      <c r="E40" s="15">
        <v>2849</v>
      </c>
      <c r="F40" s="8" t="s">
        <v>52</v>
      </c>
      <c r="G40" s="15">
        <v>3354</v>
      </c>
      <c r="H40" s="8" t="s">
        <v>1023</v>
      </c>
      <c r="I40" s="15">
        <v>3354</v>
      </c>
      <c r="J40" s="8" t="s">
        <v>1024</v>
      </c>
      <c r="K40" s="15">
        <v>3269</v>
      </c>
      <c r="L40" s="8" t="s">
        <v>1025</v>
      </c>
      <c r="M40" s="15">
        <v>0</v>
      </c>
      <c r="N40" s="8" t="s">
        <v>52</v>
      </c>
      <c r="O40" s="15">
        <f t="shared" si="1"/>
        <v>2849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8" t="s">
        <v>1027</v>
      </c>
      <c r="X40" s="8" t="s">
        <v>52</v>
      </c>
      <c r="Y40" s="2" t="s">
        <v>52</v>
      </c>
      <c r="Z40" s="2" t="s">
        <v>52</v>
      </c>
      <c r="AA40" s="16"/>
      <c r="AB40" s="2" t="s">
        <v>52</v>
      </c>
    </row>
    <row r="41" spans="1:28" ht="30" customHeight="1" x14ac:dyDescent="0.3">
      <c r="A41" s="8" t="s">
        <v>539</v>
      </c>
      <c r="B41" s="8" t="s">
        <v>58</v>
      </c>
      <c r="C41" s="8" t="s">
        <v>267</v>
      </c>
      <c r="D41" s="14" t="s">
        <v>60</v>
      </c>
      <c r="E41" s="15">
        <v>3890</v>
      </c>
      <c r="F41" s="8" t="s">
        <v>52</v>
      </c>
      <c r="G41" s="15">
        <v>4696</v>
      </c>
      <c r="H41" s="8" t="s">
        <v>1023</v>
      </c>
      <c r="I41" s="15">
        <v>4696</v>
      </c>
      <c r="J41" s="8" t="s">
        <v>1024</v>
      </c>
      <c r="K41" s="15">
        <v>4577</v>
      </c>
      <c r="L41" s="8" t="s">
        <v>1025</v>
      </c>
      <c r="M41" s="15">
        <v>0</v>
      </c>
      <c r="N41" s="8" t="s">
        <v>52</v>
      </c>
      <c r="O41" s="15">
        <f t="shared" si="1"/>
        <v>3890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8" t="s">
        <v>1028</v>
      </c>
      <c r="X41" s="8" t="s">
        <v>52</v>
      </c>
      <c r="Y41" s="2" t="s">
        <v>52</v>
      </c>
      <c r="Z41" s="2" t="s">
        <v>52</v>
      </c>
      <c r="AA41" s="16"/>
      <c r="AB41" s="2" t="s">
        <v>52</v>
      </c>
    </row>
    <row r="42" spans="1:28" ht="30" customHeight="1" x14ac:dyDescent="0.3">
      <c r="A42" s="8" t="s">
        <v>588</v>
      </c>
      <c r="B42" s="8" t="s">
        <v>204</v>
      </c>
      <c r="C42" s="8" t="s">
        <v>587</v>
      </c>
      <c r="D42" s="14" t="s">
        <v>123</v>
      </c>
      <c r="E42" s="15">
        <v>0</v>
      </c>
      <c r="F42" s="8" t="s">
        <v>52</v>
      </c>
      <c r="G42" s="15">
        <v>304</v>
      </c>
      <c r="H42" s="8" t="s">
        <v>1023</v>
      </c>
      <c r="I42" s="15">
        <v>304</v>
      </c>
      <c r="J42" s="8" t="s">
        <v>1024</v>
      </c>
      <c r="K42" s="15">
        <v>254</v>
      </c>
      <c r="L42" s="8" t="s">
        <v>1025</v>
      </c>
      <c r="M42" s="15">
        <v>0</v>
      </c>
      <c r="N42" s="8" t="s">
        <v>52</v>
      </c>
      <c r="O42" s="15">
        <f t="shared" si="1"/>
        <v>254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8" t="s">
        <v>1029</v>
      </c>
      <c r="X42" s="8" t="s">
        <v>52</v>
      </c>
      <c r="Y42" s="2" t="s">
        <v>52</v>
      </c>
      <c r="Z42" s="2" t="s">
        <v>52</v>
      </c>
      <c r="AA42" s="16"/>
      <c r="AB42" s="2" t="s">
        <v>52</v>
      </c>
    </row>
    <row r="43" spans="1:28" ht="30" customHeight="1" x14ac:dyDescent="0.3">
      <c r="A43" s="8" t="s">
        <v>598</v>
      </c>
      <c r="B43" s="8" t="s">
        <v>204</v>
      </c>
      <c r="C43" s="8" t="s">
        <v>597</v>
      </c>
      <c r="D43" s="14" t="s">
        <v>123</v>
      </c>
      <c r="E43" s="15">
        <v>0</v>
      </c>
      <c r="F43" s="8" t="s">
        <v>52</v>
      </c>
      <c r="G43" s="15">
        <v>329</v>
      </c>
      <c r="H43" s="8" t="s">
        <v>1023</v>
      </c>
      <c r="I43" s="15">
        <v>329</v>
      </c>
      <c r="J43" s="8" t="s">
        <v>1024</v>
      </c>
      <c r="K43" s="15">
        <v>275</v>
      </c>
      <c r="L43" s="8" t="s">
        <v>1025</v>
      </c>
      <c r="M43" s="15">
        <v>0</v>
      </c>
      <c r="N43" s="8" t="s">
        <v>52</v>
      </c>
      <c r="O43" s="15">
        <f t="shared" si="1"/>
        <v>275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8" t="s">
        <v>1030</v>
      </c>
      <c r="X43" s="8" t="s">
        <v>52</v>
      </c>
      <c r="Y43" s="2" t="s">
        <v>52</v>
      </c>
      <c r="Z43" s="2" t="s">
        <v>52</v>
      </c>
      <c r="AA43" s="16"/>
      <c r="AB43" s="2" t="s">
        <v>52</v>
      </c>
    </row>
    <row r="44" spans="1:28" ht="30" customHeight="1" x14ac:dyDescent="0.3">
      <c r="A44" s="8" t="s">
        <v>608</v>
      </c>
      <c r="B44" s="8" t="s">
        <v>204</v>
      </c>
      <c r="C44" s="8" t="s">
        <v>607</v>
      </c>
      <c r="D44" s="14" t="s">
        <v>123</v>
      </c>
      <c r="E44" s="15">
        <v>0</v>
      </c>
      <c r="F44" s="8" t="s">
        <v>52</v>
      </c>
      <c r="G44" s="15">
        <v>417</v>
      </c>
      <c r="H44" s="8" t="s">
        <v>1023</v>
      </c>
      <c r="I44" s="15">
        <v>417</v>
      </c>
      <c r="J44" s="8" t="s">
        <v>1024</v>
      </c>
      <c r="K44" s="15">
        <v>348</v>
      </c>
      <c r="L44" s="8" t="s">
        <v>1025</v>
      </c>
      <c r="M44" s="15">
        <v>0</v>
      </c>
      <c r="N44" s="8" t="s">
        <v>52</v>
      </c>
      <c r="O44" s="15">
        <f t="shared" si="1"/>
        <v>348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8" t="s">
        <v>1031</v>
      </c>
      <c r="X44" s="8" t="s">
        <v>52</v>
      </c>
      <c r="Y44" s="2" t="s">
        <v>52</v>
      </c>
      <c r="Z44" s="2" t="s">
        <v>52</v>
      </c>
      <c r="AA44" s="16"/>
      <c r="AB44" s="2" t="s">
        <v>52</v>
      </c>
    </row>
    <row r="45" spans="1:28" ht="30" customHeight="1" x14ac:dyDescent="0.3">
      <c r="A45" s="8" t="s">
        <v>206</v>
      </c>
      <c r="B45" s="8" t="s">
        <v>204</v>
      </c>
      <c r="C45" s="8" t="s">
        <v>205</v>
      </c>
      <c r="D45" s="14" t="s">
        <v>123</v>
      </c>
      <c r="E45" s="15">
        <v>0</v>
      </c>
      <c r="F45" s="8" t="s">
        <v>52</v>
      </c>
      <c r="G45" s="15">
        <v>4950</v>
      </c>
      <c r="H45" s="8" t="s">
        <v>1023</v>
      </c>
      <c r="I45" s="15">
        <v>4950</v>
      </c>
      <c r="J45" s="8" t="s">
        <v>1024</v>
      </c>
      <c r="K45" s="15">
        <v>4765</v>
      </c>
      <c r="L45" s="8" t="s">
        <v>1025</v>
      </c>
      <c r="M45" s="15">
        <v>0</v>
      </c>
      <c r="N45" s="8" t="s">
        <v>52</v>
      </c>
      <c r="O45" s="15">
        <f t="shared" si="1"/>
        <v>4765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8" t="s">
        <v>1032</v>
      </c>
      <c r="X45" s="8" t="s">
        <v>52</v>
      </c>
      <c r="Y45" s="2" t="s">
        <v>52</v>
      </c>
      <c r="Z45" s="2" t="s">
        <v>52</v>
      </c>
      <c r="AA45" s="16"/>
      <c r="AB45" s="2" t="s">
        <v>52</v>
      </c>
    </row>
    <row r="46" spans="1:28" ht="30" customHeight="1" x14ac:dyDescent="0.3">
      <c r="A46" s="8" t="s">
        <v>209</v>
      </c>
      <c r="B46" s="8" t="s">
        <v>204</v>
      </c>
      <c r="C46" s="8" t="s">
        <v>208</v>
      </c>
      <c r="D46" s="14" t="s">
        <v>123</v>
      </c>
      <c r="E46" s="15">
        <v>0</v>
      </c>
      <c r="F46" s="8" t="s">
        <v>52</v>
      </c>
      <c r="G46" s="15">
        <v>5295</v>
      </c>
      <c r="H46" s="8" t="s">
        <v>1023</v>
      </c>
      <c r="I46" s="15">
        <v>5295</v>
      </c>
      <c r="J46" s="8" t="s">
        <v>1024</v>
      </c>
      <c r="K46" s="15">
        <v>5086</v>
      </c>
      <c r="L46" s="8" t="s">
        <v>1025</v>
      </c>
      <c r="M46" s="15">
        <v>0</v>
      </c>
      <c r="N46" s="8" t="s">
        <v>52</v>
      </c>
      <c r="O46" s="15">
        <f t="shared" si="1"/>
        <v>5086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8" t="s">
        <v>1033</v>
      </c>
      <c r="X46" s="8" t="s">
        <v>52</v>
      </c>
      <c r="Y46" s="2" t="s">
        <v>52</v>
      </c>
      <c r="Z46" s="2" t="s">
        <v>52</v>
      </c>
      <c r="AA46" s="16"/>
      <c r="AB46" s="2" t="s">
        <v>52</v>
      </c>
    </row>
    <row r="47" spans="1:28" ht="30" customHeight="1" x14ac:dyDescent="0.3">
      <c r="A47" s="8" t="s">
        <v>280</v>
      </c>
      <c r="B47" s="8" t="s">
        <v>204</v>
      </c>
      <c r="C47" s="8" t="s">
        <v>279</v>
      </c>
      <c r="D47" s="14" t="s">
        <v>123</v>
      </c>
      <c r="E47" s="15">
        <v>0</v>
      </c>
      <c r="F47" s="8" t="s">
        <v>52</v>
      </c>
      <c r="G47" s="15">
        <v>6307</v>
      </c>
      <c r="H47" s="8" t="s">
        <v>1023</v>
      </c>
      <c r="I47" s="15">
        <v>6307</v>
      </c>
      <c r="J47" s="8" t="s">
        <v>1024</v>
      </c>
      <c r="K47" s="15">
        <v>6049</v>
      </c>
      <c r="L47" s="8" t="s">
        <v>1025</v>
      </c>
      <c r="M47" s="15">
        <v>0</v>
      </c>
      <c r="N47" s="8" t="s">
        <v>52</v>
      </c>
      <c r="O47" s="15">
        <f t="shared" si="1"/>
        <v>6049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8" t="s">
        <v>1034</v>
      </c>
      <c r="X47" s="8" t="s">
        <v>52</v>
      </c>
      <c r="Y47" s="2" t="s">
        <v>52</v>
      </c>
      <c r="Z47" s="2" t="s">
        <v>52</v>
      </c>
      <c r="AA47" s="16"/>
      <c r="AB47" s="2" t="s">
        <v>52</v>
      </c>
    </row>
    <row r="48" spans="1:28" ht="30" customHeight="1" x14ac:dyDescent="0.3">
      <c r="A48" s="8" t="s">
        <v>212</v>
      </c>
      <c r="B48" s="8" t="s">
        <v>204</v>
      </c>
      <c r="C48" s="8" t="s">
        <v>211</v>
      </c>
      <c r="D48" s="14" t="s">
        <v>123</v>
      </c>
      <c r="E48" s="15">
        <v>0</v>
      </c>
      <c r="F48" s="8" t="s">
        <v>52</v>
      </c>
      <c r="G48" s="15">
        <v>4095</v>
      </c>
      <c r="H48" s="8" t="s">
        <v>1023</v>
      </c>
      <c r="I48" s="15">
        <v>4095</v>
      </c>
      <c r="J48" s="8" t="s">
        <v>1024</v>
      </c>
      <c r="K48" s="15">
        <v>4680</v>
      </c>
      <c r="L48" s="8" t="s">
        <v>1025</v>
      </c>
      <c r="M48" s="15">
        <v>0</v>
      </c>
      <c r="N48" s="8" t="s">
        <v>52</v>
      </c>
      <c r="O48" s="15">
        <f t="shared" si="1"/>
        <v>4095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8" t="s">
        <v>1035</v>
      </c>
      <c r="X48" s="8" t="s">
        <v>52</v>
      </c>
      <c r="Y48" s="2" t="s">
        <v>52</v>
      </c>
      <c r="Z48" s="2" t="s">
        <v>52</v>
      </c>
      <c r="AA48" s="16"/>
      <c r="AB48" s="2" t="s">
        <v>52</v>
      </c>
    </row>
    <row r="49" spans="1:28" ht="30" customHeight="1" x14ac:dyDescent="0.3">
      <c r="A49" s="8" t="s">
        <v>215</v>
      </c>
      <c r="B49" s="8" t="s">
        <v>204</v>
      </c>
      <c r="C49" s="8" t="s">
        <v>214</v>
      </c>
      <c r="D49" s="14" t="s">
        <v>123</v>
      </c>
      <c r="E49" s="15">
        <v>0</v>
      </c>
      <c r="F49" s="8" t="s">
        <v>52</v>
      </c>
      <c r="G49" s="15">
        <v>4432</v>
      </c>
      <c r="H49" s="8" t="s">
        <v>1023</v>
      </c>
      <c r="I49" s="15">
        <v>4432</v>
      </c>
      <c r="J49" s="8" t="s">
        <v>1024</v>
      </c>
      <c r="K49" s="15">
        <v>5059</v>
      </c>
      <c r="L49" s="8" t="s">
        <v>1025</v>
      </c>
      <c r="M49" s="15">
        <v>0</v>
      </c>
      <c r="N49" s="8" t="s">
        <v>52</v>
      </c>
      <c r="O49" s="15">
        <f t="shared" si="1"/>
        <v>4432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8" t="s">
        <v>1036</v>
      </c>
      <c r="X49" s="8" t="s">
        <v>52</v>
      </c>
      <c r="Y49" s="2" t="s">
        <v>52</v>
      </c>
      <c r="Z49" s="2" t="s">
        <v>52</v>
      </c>
      <c r="AA49" s="16"/>
      <c r="AB49" s="2" t="s">
        <v>52</v>
      </c>
    </row>
    <row r="50" spans="1:28" ht="30" customHeight="1" x14ac:dyDescent="0.3">
      <c r="A50" s="8" t="s">
        <v>283</v>
      </c>
      <c r="B50" s="8" t="s">
        <v>204</v>
      </c>
      <c r="C50" s="8" t="s">
        <v>282</v>
      </c>
      <c r="D50" s="14" t="s">
        <v>123</v>
      </c>
      <c r="E50" s="15">
        <v>0</v>
      </c>
      <c r="F50" s="8" t="s">
        <v>52</v>
      </c>
      <c r="G50" s="15">
        <v>5240</v>
      </c>
      <c r="H50" s="8" t="s">
        <v>1023</v>
      </c>
      <c r="I50" s="15">
        <v>5240</v>
      </c>
      <c r="J50" s="8" t="s">
        <v>1024</v>
      </c>
      <c r="K50" s="15">
        <v>6624</v>
      </c>
      <c r="L50" s="8" t="s">
        <v>1025</v>
      </c>
      <c r="M50" s="15">
        <v>0</v>
      </c>
      <c r="N50" s="8" t="s">
        <v>52</v>
      </c>
      <c r="O50" s="15">
        <f t="shared" si="1"/>
        <v>5240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8" t="s">
        <v>1037</v>
      </c>
      <c r="X50" s="8" t="s">
        <v>52</v>
      </c>
      <c r="Y50" s="2" t="s">
        <v>52</v>
      </c>
      <c r="Z50" s="2" t="s">
        <v>52</v>
      </c>
      <c r="AA50" s="16"/>
      <c r="AB50" s="2" t="s">
        <v>52</v>
      </c>
    </row>
    <row r="51" spans="1:28" ht="30" customHeight="1" x14ac:dyDescent="0.3">
      <c r="A51" s="8" t="s">
        <v>286</v>
      </c>
      <c r="B51" s="8" t="s">
        <v>204</v>
      </c>
      <c r="C51" s="8" t="s">
        <v>285</v>
      </c>
      <c r="D51" s="14" t="s">
        <v>123</v>
      </c>
      <c r="E51" s="15">
        <v>3293</v>
      </c>
      <c r="F51" s="8" t="s">
        <v>52</v>
      </c>
      <c r="G51" s="15">
        <v>4200</v>
      </c>
      <c r="H51" s="8" t="s">
        <v>1023</v>
      </c>
      <c r="I51" s="15">
        <v>4200</v>
      </c>
      <c r="J51" s="8" t="s">
        <v>1024</v>
      </c>
      <c r="K51" s="15">
        <v>3875</v>
      </c>
      <c r="L51" s="8" t="s">
        <v>1025</v>
      </c>
      <c r="M51" s="15">
        <v>0</v>
      </c>
      <c r="N51" s="8" t="s">
        <v>52</v>
      </c>
      <c r="O51" s="15">
        <f t="shared" si="1"/>
        <v>3293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8" t="s">
        <v>1038</v>
      </c>
      <c r="X51" s="8" t="s">
        <v>52</v>
      </c>
      <c r="Y51" s="2" t="s">
        <v>52</v>
      </c>
      <c r="Z51" s="2" t="s">
        <v>52</v>
      </c>
      <c r="AA51" s="16"/>
      <c r="AB51" s="2" t="s">
        <v>52</v>
      </c>
    </row>
    <row r="52" spans="1:28" ht="30" customHeight="1" x14ac:dyDescent="0.3">
      <c r="A52" s="8" t="s">
        <v>794</v>
      </c>
      <c r="B52" s="8" t="s">
        <v>175</v>
      </c>
      <c r="C52" s="8" t="s">
        <v>176</v>
      </c>
      <c r="D52" s="14" t="s">
        <v>123</v>
      </c>
      <c r="E52" s="15">
        <v>11368</v>
      </c>
      <c r="F52" s="8" t="s">
        <v>52</v>
      </c>
      <c r="G52" s="15">
        <v>18000</v>
      </c>
      <c r="H52" s="8" t="s">
        <v>986</v>
      </c>
      <c r="I52" s="15">
        <v>15000</v>
      </c>
      <c r="J52" s="8" t="s">
        <v>987</v>
      </c>
      <c r="K52" s="15">
        <v>0</v>
      </c>
      <c r="L52" s="8" t="s">
        <v>52</v>
      </c>
      <c r="M52" s="15">
        <v>15000</v>
      </c>
      <c r="N52" s="8" t="s">
        <v>1039</v>
      </c>
      <c r="O52" s="15">
        <f t="shared" si="1"/>
        <v>11368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8" t="s">
        <v>1040</v>
      </c>
      <c r="X52" s="8" t="s">
        <v>52</v>
      </c>
      <c r="Y52" s="2" t="s">
        <v>52</v>
      </c>
      <c r="Z52" s="2" t="s">
        <v>52</v>
      </c>
      <c r="AA52" s="16"/>
      <c r="AB52" s="2" t="s">
        <v>52</v>
      </c>
    </row>
    <row r="53" spans="1:28" ht="30" customHeight="1" x14ac:dyDescent="0.3">
      <c r="A53" s="8" t="s">
        <v>805</v>
      </c>
      <c r="B53" s="8" t="s">
        <v>180</v>
      </c>
      <c r="C53" s="8" t="s">
        <v>181</v>
      </c>
      <c r="D53" s="14" t="s">
        <v>166</v>
      </c>
      <c r="E53" s="15">
        <v>55182</v>
      </c>
      <c r="F53" s="8" t="s">
        <v>52</v>
      </c>
      <c r="G53" s="15">
        <v>150000</v>
      </c>
      <c r="H53" s="8" t="s">
        <v>986</v>
      </c>
      <c r="I53" s="15">
        <v>150000</v>
      </c>
      <c r="J53" s="8" t="s">
        <v>987</v>
      </c>
      <c r="K53" s="15">
        <v>140000</v>
      </c>
      <c r="L53" s="8" t="s">
        <v>1041</v>
      </c>
      <c r="M53" s="15">
        <v>0</v>
      </c>
      <c r="N53" s="8" t="s">
        <v>52</v>
      </c>
      <c r="O53" s="15">
        <f t="shared" si="1"/>
        <v>55182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8" t="s">
        <v>1042</v>
      </c>
      <c r="X53" s="8" t="s">
        <v>52</v>
      </c>
      <c r="Y53" s="2" t="s">
        <v>52</v>
      </c>
      <c r="Z53" s="2" t="s">
        <v>52</v>
      </c>
      <c r="AA53" s="16"/>
      <c r="AB53" s="2" t="s">
        <v>52</v>
      </c>
    </row>
    <row r="54" spans="1:28" ht="30" customHeight="1" x14ac:dyDescent="0.3">
      <c r="A54" s="8" t="s">
        <v>516</v>
      </c>
      <c r="B54" s="8" t="s">
        <v>515</v>
      </c>
      <c r="C54" s="8" t="s">
        <v>181</v>
      </c>
      <c r="D54" s="14" t="s">
        <v>166</v>
      </c>
      <c r="E54" s="15">
        <v>0</v>
      </c>
      <c r="F54" s="8" t="s">
        <v>52</v>
      </c>
      <c r="G54" s="15">
        <v>0</v>
      </c>
      <c r="H54" s="8" t="s">
        <v>52</v>
      </c>
      <c r="I54" s="15">
        <v>0</v>
      </c>
      <c r="J54" s="8" t="s">
        <v>52</v>
      </c>
      <c r="K54" s="15">
        <v>0</v>
      </c>
      <c r="L54" s="8" t="s">
        <v>52</v>
      </c>
      <c r="M54" s="15">
        <v>0</v>
      </c>
      <c r="N54" s="8" t="s">
        <v>52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8" t="s">
        <v>1043</v>
      </c>
      <c r="X54" s="8" t="s">
        <v>52</v>
      </c>
      <c r="Y54" s="2" t="s">
        <v>52</v>
      </c>
      <c r="Z54" s="2" t="s">
        <v>52</v>
      </c>
      <c r="AA54" s="16"/>
      <c r="AB54" s="2" t="s">
        <v>52</v>
      </c>
    </row>
    <row r="55" spans="1:28" ht="30" customHeight="1" x14ac:dyDescent="0.3">
      <c r="A55" s="8" t="s">
        <v>810</v>
      </c>
      <c r="B55" s="8" t="s">
        <v>180</v>
      </c>
      <c r="C55" s="8" t="s">
        <v>185</v>
      </c>
      <c r="D55" s="14" t="s">
        <v>166</v>
      </c>
      <c r="E55" s="15">
        <v>95435</v>
      </c>
      <c r="F55" s="8" t="s">
        <v>52</v>
      </c>
      <c r="G55" s="15">
        <v>200000</v>
      </c>
      <c r="H55" s="8" t="s">
        <v>986</v>
      </c>
      <c r="I55" s="15">
        <v>0</v>
      </c>
      <c r="J55" s="8" t="s">
        <v>52</v>
      </c>
      <c r="K55" s="15">
        <v>190000</v>
      </c>
      <c r="L55" s="8" t="s">
        <v>1041</v>
      </c>
      <c r="M55" s="15">
        <v>0</v>
      </c>
      <c r="N55" s="8" t="s">
        <v>52</v>
      </c>
      <c r="O55" s="15">
        <f>SMALL(E55:M55,COUNTIF(E55:M55,0)+1)</f>
        <v>95435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8" t="s">
        <v>1044</v>
      </c>
      <c r="X55" s="8" t="s">
        <v>52</v>
      </c>
      <c r="Y55" s="2" t="s">
        <v>52</v>
      </c>
      <c r="Z55" s="2" t="s">
        <v>52</v>
      </c>
      <c r="AA55" s="16"/>
      <c r="AB55" s="2" t="s">
        <v>52</v>
      </c>
    </row>
    <row r="56" spans="1:28" ht="30" customHeight="1" x14ac:dyDescent="0.3">
      <c r="A56" s="8" t="s">
        <v>521</v>
      </c>
      <c r="B56" s="8" t="s">
        <v>515</v>
      </c>
      <c r="C56" s="8" t="s">
        <v>185</v>
      </c>
      <c r="D56" s="14" t="s">
        <v>166</v>
      </c>
      <c r="E56" s="15">
        <v>0</v>
      </c>
      <c r="F56" s="8" t="s">
        <v>52</v>
      </c>
      <c r="G56" s="15">
        <v>0</v>
      </c>
      <c r="H56" s="8" t="s">
        <v>52</v>
      </c>
      <c r="I56" s="15">
        <v>0</v>
      </c>
      <c r="J56" s="8" t="s">
        <v>52</v>
      </c>
      <c r="K56" s="15">
        <v>0</v>
      </c>
      <c r="L56" s="8" t="s">
        <v>52</v>
      </c>
      <c r="M56" s="15">
        <v>0</v>
      </c>
      <c r="N56" s="8" t="s">
        <v>52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8" t="s">
        <v>1045</v>
      </c>
      <c r="X56" s="8" t="s">
        <v>52</v>
      </c>
      <c r="Y56" s="2" t="s">
        <v>52</v>
      </c>
      <c r="Z56" s="2" t="s">
        <v>52</v>
      </c>
      <c r="AA56" s="16"/>
      <c r="AB56" s="2" t="s">
        <v>52</v>
      </c>
    </row>
    <row r="57" spans="1:28" ht="30" customHeight="1" x14ac:dyDescent="0.3">
      <c r="A57" s="8" t="s">
        <v>730</v>
      </c>
      <c r="B57" s="8" t="s">
        <v>146</v>
      </c>
      <c r="C57" s="8" t="s">
        <v>147</v>
      </c>
      <c r="D57" s="14" t="s">
        <v>123</v>
      </c>
      <c r="E57" s="15">
        <v>4013</v>
      </c>
      <c r="F57" s="8" t="s">
        <v>52</v>
      </c>
      <c r="G57" s="15">
        <v>5000</v>
      </c>
      <c r="H57" s="8" t="s">
        <v>1046</v>
      </c>
      <c r="I57" s="15">
        <v>5000</v>
      </c>
      <c r="J57" s="8" t="s">
        <v>990</v>
      </c>
      <c r="K57" s="15">
        <v>5000</v>
      </c>
      <c r="L57" s="8" t="s">
        <v>1041</v>
      </c>
      <c r="M57" s="15">
        <v>0</v>
      </c>
      <c r="N57" s="8" t="s">
        <v>52</v>
      </c>
      <c r="O57" s="15">
        <f t="shared" ref="O57:O72" si="2">SMALL(E57:M57,COUNTIF(E57:M57,0)+1)</f>
        <v>4013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8" t="s">
        <v>1047</v>
      </c>
      <c r="X57" s="8" t="s">
        <v>52</v>
      </c>
      <c r="Y57" s="2" t="s">
        <v>52</v>
      </c>
      <c r="Z57" s="2" t="s">
        <v>52</v>
      </c>
      <c r="AA57" s="16"/>
      <c r="AB57" s="2" t="s">
        <v>52</v>
      </c>
    </row>
    <row r="58" spans="1:28" ht="30" customHeight="1" x14ac:dyDescent="0.3">
      <c r="A58" s="8" t="s">
        <v>735</v>
      </c>
      <c r="B58" s="8" t="s">
        <v>146</v>
      </c>
      <c r="C58" s="8" t="s">
        <v>151</v>
      </c>
      <c r="D58" s="14" t="s">
        <v>123</v>
      </c>
      <c r="E58" s="15">
        <v>12639</v>
      </c>
      <c r="F58" s="8" t="s">
        <v>52</v>
      </c>
      <c r="G58" s="15">
        <v>28000</v>
      </c>
      <c r="H58" s="8" t="s">
        <v>986</v>
      </c>
      <c r="I58" s="15">
        <v>18000</v>
      </c>
      <c r="J58" s="8" t="s">
        <v>987</v>
      </c>
      <c r="K58" s="15">
        <v>30000</v>
      </c>
      <c r="L58" s="8" t="s">
        <v>1048</v>
      </c>
      <c r="M58" s="15">
        <v>0</v>
      </c>
      <c r="N58" s="8" t="s">
        <v>52</v>
      </c>
      <c r="O58" s="15">
        <f t="shared" si="2"/>
        <v>12639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8" t="s">
        <v>1049</v>
      </c>
      <c r="X58" s="8" t="s">
        <v>52</v>
      </c>
      <c r="Y58" s="2" t="s">
        <v>52</v>
      </c>
      <c r="Z58" s="2" t="s">
        <v>52</v>
      </c>
      <c r="AA58" s="16"/>
      <c r="AB58" s="2" t="s">
        <v>52</v>
      </c>
    </row>
    <row r="59" spans="1:28" ht="30" customHeight="1" x14ac:dyDescent="0.3">
      <c r="A59" s="8" t="s">
        <v>740</v>
      </c>
      <c r="B59" s="8" t="s">
        <v>146</v>
      </c>
      <c r="C59" s="8" t="s">
        <v>155</v>
      </c>
      <c r="D59" s="14" t="s">
        <v>123</v>
      </c>
      <c r="E59" s="15">
        <v>118434</v>
      </c>
      <c r="F59" s="8" t="s">
        <v>52</v>
      </c>
      <c r="G59" s="15">
        <v>180000</v>
      </c>
      <c r="H59" s="8" t="s">
        <v>1046</v>
      </c>
      <c r="I59" s="15">
        <v>180000</v>
      </c>
      <c r="J59" s="8" t="s">
        <v>990</v>
      </c>
      <c r="K59" s="15">
        <v>150000</v>
      </c>
      <c r="L59" s="8" t="s">
        <v>1048</v>
      </c>
      <c r="M59" s="15">
        <v>0</v>
      </c>
      <c r="N59" s="8" t="s">
        <v>52</v>
      </c>
      <c r="O59" s="15">
        <f t="shared" si="2"/>
        <v>118434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8" t="s">
        <v>1050</v>
      </c>
      <c r="X59" s="8" t="s">
        <v>52</v>
      </c>
      <c r="Y59" s="2" t="s">
        <v>52</v>
      </c>
      <c r="Z59" s="2" t="s">
        <v>52</v>
      </c>
      <c r="AA59" s="16"/>
      <c r="AB59" s="2" t="s">
        <v>52</v>
      </c>
    </row>
    <row r="60" spans="1:28" ht="30" customHeight="1" x14ac:dyDescent="0.3">
      <c r="A60" s="8" t="s">
        <v>784</v>
      </c>
      <c r="B60" s="8" t="s">
        <v>159</v>
      </c>
      <c r="C60" s="8" t="s">
        <v>160</v>
      </c>
      <c r="D60" s="14" t="s">
        <v>123</v>
      </c>
      <c r="E60" s="15">
        <v>28736</v>
      </c>
      <c r="F60" s="8" t="s">
        <v>52</v>
      </c>
      <c r="G60" s="15">
        <v>40000</v>
      </c>
      <c r="H60" s="8" t="s">
        <v>986</v>
      </c>
      <c r="I60" s="15">
        <v>60000</v>
      </c>
      <c r="J60" s="8" t="s">
        <v>990</v>
      </c>
      <c r="K60" s="15">
        <v>60000</v>
      </c>
      <c r="L60" s="8" t="s">
        <v>988</v>
      </c>
      <c r="M60" s="15">
        <v>0</v>
      </c>
      <c r="N60" s="8" t="s">
        <v>52</v>
      </c>
      <c r="O60" s="15">
        <f t="shared" si="2"/>
        <v>28736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8" t="s">
        <v>1051</v>
      </c>
      <c r="X60" s="8" t="s">
        <v>52</v>
      </c>
      <c r="Y60" s="2" t="s">
        <v>52</v>
      </c>
      <c r="Z60" s="2" t="s">
        <v>52</v>
      </c>
      <c r="AA60" s="16"/>
      <c r="AB60" s="2" t="s">
        <v>52</v>
      </c>
    </row>
    <row r="61" spans="1:28" ht="30" customHeight="1" x14ac:dyDescent="0.3">
      <c r="A61" s="8" t="s">
        <v>694</v>
      </c>
      <c r="B61" s="8" t="s">
        <v>136</v>
      </c>
      <c r="C61" s="8" t="s">
        <v>136</v>
      </c>
      <c r="D61" s="14" t="s">
        <v>123</v>
      </c>
      <c r="E61" s="15">
        <v>2406</v>
      </c>
      <c r="F61" s="8" t="s">
        <v>52</v>
      </c>
      <c r="G61" s="15">
        <v>4500</v>
      </c>
      <c r="H61" s="8" t="s">
        <v>986</v>
      </c>
      <c r="I61" s="15">
        <v>5000</v>
      </c>
      <c r="J61" s="8" t="s">
        <v>990</v>
      </c>
      <c r="K61" s="15">
        <v>5000</v>
      </c>
      <c r="L61" s="8" t="s">
        <v>1052</v>
      </c>
      <c r="M61" s="15">
        <v>0</v>
      </c>
      <c r="N61" s="8" t="s">
        <v>52</v>
      </c>
      <c r="O61" s="15">
        <f t="shared" si="2"/>
        <v>2406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8" t="s">
        <v>1053</v>
      </c>
      <c r="X61" s="8" t="s">
        <v>52</v>
      </c>
      <c r="Y61" s="2" t="s">
        <v>52</v>
      </c>
      <c r="Z61" s="2" t="s">
        <v>52</v>
      </c>
      <c r="AA61" s="16"/>
      <c r="AB61" s="2" t="s">
        <v>52</v>
      </c>
    </row>
    <row r="62" spans="1:28" ht="30" customHeight="1" x14ac:dyDescent="0.3">
      <c r="A62" s="8" t="s">
        <v>698</v>
      </c>
      <c r="B62" s="8" t="s">
        <v>696</v>
      </c>
      <c r="C62" s="8" t="s">
        <v>697</v>
      </c>
      <c r="D62" s="14" t="s">
        <v>123</v>
      </c>
      <c r="E62" s="15">
        <v>1534</v>
      </c>
      <c r="F62" s="8" t="s">
        <v>52</v>
      </c>
      <c r="G62" s="15">
        <v>7000</v>
      </c>
      <c r="H62" s="8" t="s">
        <v>986</v>
      </c>
      <c r="I62" s="15">
        <v>7500</v>
      </c>
      <c r="J62" s="8" t="s">
        <v>990</v>
      </c>
      <c r="K62" s="15">
        <v>8000</v>
      </c>
      <c r="L62" s="8" t="s">
        <v>1048</v>
      </c>
      <c r="M62" s="15">
        <v>0</v>
      </c>
      <c r="N62" s="8" t="s">
        <v>52</v>
      </c>
      <c r="O62" s="15">
        <f t="shared" si="2"/>
        <v>1534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8" t="s">
        <v>1054</v>
      </c>
      <c r="X62" s="8" t="s">
        <v>52</v>
      </c>
      <c r="Y62" s="2" t="s">
        <v>52</v>
      </c>
      <c r="Z62" s="2" t="s">
        <v>52</v>
      </c>
      <c r="AA62" s="16"/>
      <c r="AB62" s="2" t="s">
        <v>52</v>
      </c>
    </row>
    <row r="63" spans="1:28" ht="30" customHeight="1" x14ac:dyDescent="0.3">
      <c r="A63" s="8" t="s">
        <v>701</v>
      </c>
      <c r="B63" s="8" t="s">
        <v>700</v>
      </c>
      <c r="C63" s="8" t="s">
        <v>697</v>
      </c>
      <c r="D63" s="14" t="s">
        <v>123</v>
      </c>
      <c r="E63" s="15">
        <v>1365</v>
      </c>
      <c r="F63" s="8" t="s">
        <v>52</v>
      </c>
      <c r="G63" s="15">
        <v>2500</v>
      </c>
      <c r="H63" s="8" t="s">
        <v>986</v>
      </c>
      <c r="I63" s="15">
        <v>2000</v>
      </c>
      <c r="J63" s="8" t="s">
        <v>990</v>
      </c>
      <c r="K63" s="15">
        <v>2000</v>
      </c>
      <c r="L63" s="8" t="s">
        <v>988</v>
      </c>
      <c r="M63" s="15">
        <v>0</v>
      </c>
      <c r="N63" s="8" t="s">
        <v>52</v>
      </c>
      <c r="O63" s="15">
        <f t="shared" si="2"/>
        <v>1365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8" t="s">
        <v>1055</v>
      </c>
      <c r="X63" s="8" t="s">
        <v>52</v>
      </c>
      <c r="Y63" s="2" t="s">
        <v>52</v>
      </c>
      <c r="Z63" s="2" t="s">
        <v>52</v>
      </c>
      <c r="AA63" s="16"/>
      <c r="AB63" s="2" t="s">
        <v>52</v>
      </c>
    </row>
    <row r="64" spans="1:28" ht="30" customHeight="1" x14ac:dyDescent="0.3">
      <c r="A64" s="8" t="s">
        <v>716</v>
      </c>
      <c r="B64" s="8" t="s">
        <v>714</v>
      </c>
      <c r="C64" s="8" t="s">
        <v>715</v>
      </c>
      <c r="D64" s="14" t="s">
        <v>123</v>
      </c>
      <c r="E64" s="15">
        <v>40115</v>
      </c>
      <c r="F64" s="8" t="s">
        <v>52</v>
      </c>
      <c r="G64" s="15">
        <v>60000</v>
      </c>
      <c r="H64" s="8" t="s">
        <v>986</v>
      </c>
      <c r="I64" s="15">
        <v>80000</v>
      </c>
      <c r="J64" s="8" t="s">
        <v>987</v>
      </c>
      <c r="K64" s="15">
        <v>0</v>
      </c>
      <c r="L64" s="8" t="s">
        <v>52</v>
      </c>
      <c r="M64" s="15">
        <v>0</v>
      </c>
      <c r="N64" s="8" t="s">
        <v>52</v>
      </c>
      <c r="O64" s="15">
        <f t="shared" si="2"/>
        <v>40115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8" t="s">
        <v>1056</v>
      </c>
      <c r="X64" s="8" t="s">
        <v>52</v>
      </c>
      <c r="Y64" s="2" t="s">
        <v>52</v>
      </c>
      <c r="Z64" s="2" t="s">
        <v>52</v>
      </c>
      <c r="AA64" s="16"/>
      <c r="AB64" s="2" t="s">
        <v>52</v>
      </c>
    </row>
    <row r="65" spans="1:28" ht="30" customHeight="1" x14ac:dyDescent="0.3">
      <c r="A65" s="8" t="s">
        <v>725</v>
      </c>
      <c r="B65" s="8" t="s">
        <v>310</v>
      </c>
      <c r="C65" s="8" t="s">
        <v>52</v>
      </c>
      <c r="D65" s="14" t="s">
        <v>138</v>
      </c>
      <c r="E65" s="15">
        <v>0</v>
      </c>
      <c r="F65" s="8" t="s">
        <v>52</v>
      </c>
      <c r="G65" s="15">
        <v>0</v>
      </c>
      <c r="H65" s="8" t="s">
        <v>52</v>
      </c>
      <c r="I65" s="15">
        <v>0</v>
      </c>
      <c r="J65" s="8" t="s">
        <v>52</v>
      </c>
      <c r="K65" s="15">
        <v>210000</v>
      </c>
      <c r="L65" s="8" t="s">
        <v>1057</v>
      </c>
      <c r="M65" s="15">
        <v>0</v>
      </c>
      <c r="N65" s="8" t="s">
        <v>52</v>
      </c>
      <c r="O65" s="15">
        <f t="shared" si="2"/>
        <v>210000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8" t="s">
        <v>1058</v>
      </c>
      <c r="X65" s="8" t="s">
        <v>52</v>
      </c>
      <c r="Y65" s="2" t="s">
        <v>52</v>
      </c>
      <c r="Z65" s="2" t="s">
        <v>52</v>
      </c>
      <c r="AA65" s="16"/>
      <c r="AB65" s="2" t="s">
        <v>52</v>
      </c>
    </row>
    <row r="66" spans="1:28" ht="30" customHeight="1" x14ac:dyDescent="0.3">
      <c r="A66" s="8" t="s">
        <v>339</v>
      </c>
      <c r="B66" s="8" t="s">
        <v>337</v>
      </c>
      <c r="C66" s="8" t="s">
        <v>338</v>
      </c>
      <c r="D66" s="14" t="s">
        <v>123</v>
      </c>
      <c r="E66" s="15">
        <v>17425</v>
      </c>
      <c r="F66" s="8" t="s">
        <v>52</v>
      </c>
      <c r="G66" s="15">
        <v>23000</v>
      </c>
      <c r="H66" s="8" t="s">
        <v>1059</v>
      </c>
      <c r="I66" s="15">
        <v>24000</v>
      </c>
      <c r="J66" s="8" t="s">
        <v>1060</v>
      </c>
      <c r="K66" s="15">
        <v>22100</v>
      </c>
      <c r="L66" s="8" t="s">
        <v>1061</v>
      </c>
      <c r="M66" s="15">
        <v>0</v>
      </c>
      <c r="N66" s="8" t="s">
        <v>52</v>
      </c>
      <c r="O66" s="15">
        <f t="shared" si="2"/>
        <v>17425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8" t="s">
        <v>1062</v>
      </c>
      <c r="X66" s="8" t="s">
        <v>52</v>
      </c>
      <c r="Y66" s="2" t="s">
        <v>52</v>
      </c>
      <c r="Z66" s="2" t="s">
        <v>52</v>
      </c>
      <c r="AA66" s="16"/>
      <c r="AB66" s="2" t="s">
        <v>52</v>
      </c>
    </row>
    <row r="67" spans="1:28" ht="30" customHeight="1" x14ac:dyDescent="0.3">
      <c r="A67" s="8" t="s">
        <v>342</v>
      </c>
      <c r="B67" s="8" t="s">
        <v>337</v>
      </c>
      <c r="C67" s="8" t="s">
        <v>341</v>
      </c>
      <c r="D67" s="14" t="s">
        <v>123</v>
      </c>
      <c r="E67" s="15">
        <v>119000</v>
      </c>
      <c r="F67" s="8" t="s">
        <v>52</v>
      </c>
      <c r="G67" s="15">
        <v>160000</v>
      </c>
      <c r="H67" s="8" t="s">
        <v>1059</v>
      </c>
      <c r="I67" s="15">
        <v>167000</v>
      </c>
      <c r="J67" s="8" t="s">
        <v>1060</v>
      </c>
      <c r="K67" s="15">
        <v>171200</v>
      </c>
      <c r="L67" s="8" t="s">
        <v>1061</v>
      </c>
      <c r="M67" s="15">
        <v>0</v>
      </c>
      <c r="N67" s="8" t="s">
        <v>52</v>
      </c>
      <c r="O67" s="15">
        <f t="shared" si="2"/>
        <v>119000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8" t="s">
        <v>1063</v>
      </c>
      <c r="X67" s="8" t="s">
        <v>52</v>
      </c>
      <c r="Y67" s="2" t="s">
        <v>52</v>
      </c>
      <c r="Z67" s="2" t="s">
        <v>52</v>
      </c>
      <c r="AA67" s="16"/>
      <c r="AB67" s="2" t="s">
        <v>52</v>
      </c>
    </row>
    <row r="68" spans="1:28" ht="30" customHeight="1" x14ac:dyDescent="0.3">
      <c r="A68" s="8" t="s">
        <v>345</v>
      </c>
      <c r="B68" s="8" t="s">
        <v>344</v>
      </c>
      <c r="C68" s="8" t="s">
        <v>344</v>
      </c>
      <c r="D68" s="14" t="s">
        <v>123</v>
      </c>
      <c r="E68" s="15">
        <v>0</v>
      </c>
      <c r="F68" s="8" t="s">
        <v>52</v>
      </c>
      <c r="G68" s="15">
        <v>0</v>
      </c>
      <c r="H68" s="8" t="s">
        <v>52</v>
      </c>
      <c r="I68" s="15">
        <v>0</v>
      </c>
      <c r="J68" s="8" t="s">
        <v>52</v>
      </c>
      <c r="K68" s="15">
        <v>3000</v>
      </c>
      <c r="L68" s="8" t="s">
        <v>1061</v>
      </c>
      <c r="M68" s="15">
        <v>0</v>
      </c>
      <c r="N68" s="8" t="s">
        <v>52</v>
      </c>
      <c r="O68" s="15">
        <f t="shared" si="2"/>
        <v>3000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8" t="s">
        <v>1064</v>
      </c>
      <c r="X68" s="8" t="s">
        <v>52</v>
      </c>
      <c r="Y68" s="2" t="s">
        <v>52</v>
      </c>
      <c r="Z68" s="2" t="s">
        <v>52</v>
      </c>
      <c r="AA68" s="16"/>
      <c r="AB68" s="2" t="s">
        <v>52</v>
      </c>
    </row>
    <row r="69" spans="1:28" ht="30" customHeight="1" x14ac:dyDescent="0.3">
      <c r="A69" s="8" t="s">
        <v>772</v>
      </c>
      <c r="B69" s="8" t="s">
        <v>324</v>
      </c>
      <c r="C69" s="8" t="s">
        <v>325</v>
      </c>
      <c r="D69" s="14" t="s">
        <v>123</v>
      </c>
      <c r="E69" s="15">
        <v>0</v>
      </c>
      <c r="F69" s="8" t="s">
        <v>52</v>
      </c>
      <c r="G69" s="15">
        <v>0</v>
      </c>
      <c r="H69" s="8" t="s">
        <v>52</v>
      </c>
      <c r="I69" s="15">
        <v>0</v>
      </c>
      <c r="J69" s="8" t="s">
        <v>52</v>
      </c>
      <c r="K69" s="15">
        <v>0</v>
      </c>
      <c r="L69" s="8" t="s">
        <v>52</v>
      </c>
      <c r="M69" s="15">
        <v>150000</v>
      </c>
      <c r="N69" s="8" t="s">
        <v>1065</v>
      </c>
      <c r="O69" s="15">
        <f t="shared" si="2"/>
        <v>150000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8" t="s">
        <v>1066</v>
      </c>
      <c r="X69" s="8" t="s">
        <v>52</v>
      </c>
      <c r="Y69" s="2" t="s">
        <v>52</v>
      </c>
      <c r="Z69" s="2" t="s">
        <v>52</v>
      </c>
      <c r="AA69" s="16"/>
      <c r="AB69" s="2" t="s">
        <v>52</v>
      </c>
    </row>
    <row r="70" spans="1:28" ht="30" customHeight="1" x14ac:dyDescent="0.3">
      <c r="A70" s="8" t="s">
        <v>778</v>
      </c>
      <c r="B70" s="8" t="s">
        <v>329</v>
      </c>
      <c r="C70" s="8" t="s">
        <v>330</v>
      </c>
      <c r="D70" s="14" t="s">
        <v>60</v>
      </c>
      <c r="E70" s="15">
        <v>0</v>
      </c>
      <c r="F70" s="8" t="s">
        <v>52</v>
      </c>
      <c r="G70" s="15">
        <v>0</v>
      </c>
      <c r="H70" s="8" t="s">
        <v>52</v>
      </c>
      <c r="I70" s="15">
        <v>0</v>
      </c>
      <c r="J70" s="8" t="s">
        <v>52</v>
      </c>
      <c r="K70" s="15">
        <v>0</v>
      </c>
      <c r="L70" s="8" t="s">
        <v>52</v>
      </c>
      <c r="M70" s="15">
        <v>3000</v>
      </c>
      <c r="N70" s="8" t="s">
        <v>1065</v>
      </c>
      <c r="O70" s="15">
        <f t="shared" si="2"/>
        <v>3000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8" t="s">
        <v>1067</v>
      </c>
      <c r="X70" s="8" t="s">
        <v>52</v>
      </c>
      <c r="Y70" s="2" t="s">
        <v>52</v>
      </c>
      <c r="Z70" s="2" t="s">
        <v>52</v>
      </c>
      <c r="AA70" s="16"/>
      <c r="AB70" s="2" t="s">
        <v>52</v>
      </c>
    </row>
    <row r="71" spans="1:28" ht="30" customHeight="1" x14ac:dyDescent="0.3">
      <c r="A71" s="8" t="s">
        <v>449</v>
      </c>
      <c r="B71" s="8" t="s">
        <v>92</v>
      </c>
      <c r="C71" s="8" t="s">
        <v>93</v>
      </c>
      <c r="D71" s="14" t="s">
        <v>448</v>
      </c>
      <c r="E71" s="15">
        <v>0</v>
      </c>
      <c r="F71" s="8" t="s">
        <v>52</v>
      </c>
      <c r="G71" s="15">
        <v>700</v>
      </c>
      <c r="H71" s="8" t="s">
        <v>986</v>
      </c>
      <c r="I71" s="15">
        <v>0</v>
      </c>
      <c r="J71" s="8" t="s">
        <v>52</v>
      </c>
      <c r="K71" s="15">
        <v>0</v>
      </c>
      <c r="L71" s="8" t="s">
        <v>52</v>
      </c>
      <c r="M71" s="15">
        <v>0</v>
      </c>
      <c r="N71" s="8" t="s">
        <v>52</v>
      </c>
      <c r="O71" s="15">
        <f t="shared" si="2"/>
        <v>700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8" t="s">
        <v>1068</v>
      </c>
      <c r="X71" s="8" t="s">
        <v>451</v>
      </c>
      <c r="Y71" s="2" t="s">
        <v>52</v>
      </c>
      <c r="Z71" s="2" t="s">
        <v>52</v>
      </c>
      <c r="AA71" s="16"/>
      <c r="AB71" s="2" t="s">
        <v>52</v>
      </c>
    </row>
    <row r="72" spans="1:28" ht="30" customHeight="1" x14ac:dyDescent="0.3">
      <c r="A72" s="8" t="s">
        <v>705</v>
      </c>
      <c r="B72" s="8" t="s">
        <v>703</v>
      </c>
      <c r="C72" s="8" t="s">
        <v>704</v>
      </c>
      <c r="D72" s="14" t="s">
        <v>123</v>
      </c>
      <c r="E72" s="15">
        <v>0</v>
      </c>
      <c r="F72" s="8" t="s">
        <v>52</v>
      </c>
      <c r="G72" s="15">
        <v>0</v>
      </c>
      <c r="H72" s="8" t="s">
        <v>52</v>
      </c>
      <c r="I72" s="15">
        <v>0</v>
      </c>
      <c r="J72" s="8" t="s">
        <v>52</v>
      </c>
      <c r="K72" s="15">
        <v>3000</v>
      </c>
      <c r="L72" s="8" t="s">
        <v>988</v>
      </c>
      <c r="M72" s="15">
        <v>3000</v>
      </c>
      <c r="N72" s="8" t="s">
        <v>1039</v>
      </c>
      <c r="O72" s="15">
        <f t="shared" si="2"/>
        <v>3000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8" t="s">
        <v>1069</v>
      </c>
      <c r="X72" s="8" t="s">
        <v>451</v>
      </c>
      <c r="Y72" s="2" t="s">
        <v>52</v>
      </c>
      <c r="Z72" s="2" t="s">
        <v>52</v>
      </c>
      <c r="AA72" s="16"/>
      <c r="AB72" s="2" t="s">
        <v>52</v>
      </c>
    </row>
    <row r="73" spans="1:28" ht="30" customHeight="1" x14ac:dyDescent="0.3">
      <c r="A73" s="8" t="s">
        <v>800</v>
      </c>
      <c r="B73" s="8" t="s">
        <v>170</v>
      </c>
      <c r="C73" s="8" t="s">
        <v>171</v>
      </c>
      <c r="D73" s="14" t="s">
        <v>166</v>
      </c>
      <c r="E73" s="15">
        <v>0</v>
      </c>
      <c r="F73" s="8" t="s">
        <v>52</v>
      </c>
      <c r="G73" s="15">
        <v>0</v>
      </c>
      <c r="H73" s="8" t="s">
        <v>52</v>
      </c>
      <c r="I73" s="15">
        <v>0</v>
      </c>
      <c r="J73" s="8" t="s">
        <v>52</v>
      </c>
      <c r="K73" s="15">
        <v>0</v>
      </c>
      <c r="L73" s="8" t="s">
        <v>52</v>
      </c>
      <c r="M73" s="15">
        <v>0</v>
      </c>
      <c r="N73" s="8" t="s">
        <v>52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8" t="s">
        <v>1070</v>
      </c>
      <c r="X73" s="8" t="s">
        <v>451</v>
      </c>
      <c r="Y73" s="2" t="s">
        <v>52</v>
      </c>
      <c r="Z73" s="2" t="s">
        <v>52</v>
      </c>
      <c r="AA73" s="16"/>
      <c r="AB73" s="2" t="s">
        <v>52</v>
      </c>
    </row>
    <row r="74" spans="1:28" ht="30" customHeight="1" x14ac:dyDescent="0.3">
      <c r="A74" s="8" t="s">
        <v>426</v>
      </c>
      <c r="B74" s="8" t="s">
        <v>423</v>
      </c>
      <c r="C74" s="8" t="s">
        <v>424</v>
      </c>
      <c r="D74" s="14" t="s">
        <v>425</v>
      </c>
      <c r="E74" s="15">
        <v>0</v>
      </c>
      <c r="F74" s="8" t="s">
        <v>52</v>
      </c>
      <c r="G74" s="15">
        <v>0</v>
      </c>
      <c r="H74" s="8" t="s">
        <v>52</v>
      </c>
      <c r="I74" s="15">
        <v>0</v>
      </c>
      <c r="J74" s="8" t="s">
        <v>52</v>
      </c>
      <c r="K74" s="15">
        <v>0</v>
      </c>
      <c r="L74" s="8" t="s">
        <v>52</v>
      </c>
      <c r="M74" s="15">
        <v>0</v>
      </c>
      <c r="N74" s="8" t="s">
        <v>52</v>
      </c>
      <c r="O74" s="15">
        <v>0</v>
      </c>
      <c r="P74" s="15">
        <v>157068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8" t="s">
        <v>1071</v>
      </c>
      <c r="X74" s="8" t="s">
        <v>52</v>
      </c>
      <c r="Y74" s="2" t="s">
        <v>1072</v>
      </c>
      <c r="Z74" s="2" t="s">
        <v>52</v>
      </c>
      <c r="AA74" s="16"/>
      <c r="AB74" s="2" t="s">
        <v>52</v>
      </c>
    </row>
    <row r="75" spans="1:28" ht="30" customHeight="1" x14ac:dyDescent="0.3">
      <c r="A75" s="8" t="s">
        <v>926</v>
      </c>
      <c r="B75" s="8" t="s">
        <v>925</v>
      </c>
      <c r="C75" s="8" t="s">
        <v>424</v>
      </c>
      <c r="D75" s="14" t="s">
        <v>425</v>
      </c>
      <c r="E75" s="15">
        <v>0</v>
      </c>
      <c r="F75" s="8" t="s">
        <v>52</v>
      </c>
      <c r="G75" s="15">
        <v>0</v>
      </c>
      <c r="H75" s="8" t="s">
        <v>52</v>
      </c>
      <c r="I75" s="15">
        <v>0</v>
      </c>
      <c r="J75" s="8" t="s">
        <v>52</v>
      </c>
      <c r="K75" s="15">
        <v>0</v>
      </c>
      <c r="L75" s="8" t="s">
        <v>52</v>
      </c>
      <c r="M75" s="15">
        <v>0</v>
      </c>
      <c r="N75" s="8" t="s">
        <v>52</v>
      </c>
      <c r="O75" s="15">
        <v>0</v>
      </c>
      <c r="P75" s="15">
        <v>197450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8" t="s">
        <v>1073</v>
      </c>
      <c r="X75" s="8" t="s">
        <v>52</v>
      </c>
      <c r="Y75" s="2" t="s">
        <v>1072</v>
      </c>
      <c r="Z75" s="2" t="s">
        <v>52</v>
      </c>
      <c r="AA75" s="16"/>
      <c r="AB75" s="2" t="s">
        <v>52</v>
      </c>
    </row>
    <row r="76" spans="1:28" ht="30" customHeight="1" x14ac:dyDescent="0.3">
      <c r="A76" s="8" t="s">
        <v>443</v>
      </c>
      <c r="B76" s="8" t="s">
        <v>442</v>
      </c>
      <c r="C76" s="8" t="s">
        <v>424</v>
      </c>
      <c r="D76" s="14" t="s">
        <v>425</v>
      </c>
      <c r="E76" s="15">
        <v>0</v>
      </c>
      <c r="F76" s="8" t="s">
        <v>52</v>
      </c>
      <c r="G76" s="15">
        <v>0</v>
      </c>
      <c r="H76" s="8" t="s">
        <v>52</v>
      </c>
      <c r="I76" s="15">
        <v>0</v>
      </c>
      <c r="J76" s="8" t="s">
        <v>52</v>
      </c>
      <c r="K76" s="15">
        <v>0</v>
      </c>
      <c r="L76" s="8" t="s">
        <v>52</v>
      </c>
      <c r="M76" s="15">
        <v>0</v>
      </c>
      <c r="N76" s="8" t="s">
        <v>52</v>
      </c>
      <c r="O76" s="15">
        <v>0</v>
      </c>
      <c r="P76" s="15">
        <v>251976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8" t="s">
        <v>1074</v>
      </c>
      <c r="X76" s="8" t="s">
        <v>52</v>
      </c>
      <c r="Y76" s="2" t="s">
        <v>1072</v>
      </c>
      <c r="Z76" s="2" t="s">
        <v>52</v>
      </c>
      <c r="AA76" s="16"/>
      <c r="AB76" s="2" t="s">
        <v>52</v>
      </c>
    </row>
    <row r="77" spans="1:28" ht="30" customHeight="1" x14ac:dyDescent="0.3">
      <c r="A77" s="8" t="s">
        <v>472</v>
      </c>
      <c r="B77" s="8" t="s">
        <v>471</v>
      </c>
      <c r="C77" s="8" t="s">
        <v>424</v>
      </c>
      <c r="D77" s="14" t="s">
        <v>425</v>
      </c>
      <c r="E77" s="15">
        <v>0</v>
      </c>
      <c r="F77" s="8" t="s">
        <v>52</v>
      </c>
      <c r="G77" s="15">
        <v>0</v>
      </c>
      <c r="H77" s="8" t="s">
        <v>52</v>
      </c>
      <c r="I77" s="15">
        <v>0</v>
      </c>
      <c r="J77" s="8" t="s">
        <v>52</v>
      </c>
      <c r="K77" s="15">
        <v>0</v>
      </c>
      <c r="L77" s="8" t="s">
        <v>52</v>
      </c>
      <c r="M77" s="15">
        <v>0</v>
      </c>
      <c r="N77" s="8" t="s">
        <v>52</v>
      </c>
      <c r="O77" s="15">
        <v>0</v>
      </c>
      <c r="P77" s="15">
        <v>265406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8" t="s">
        <v>1075</v>
      </c>
      <c r="X77" s="8" t="s">
        <v>52</v>
      </c>
      <c r="Y77" s="2" t="s">
        <v>1072</v>
      </c>
      <c r="Z77" s="2" t="s">
        <v>52</v>
      </c>
      <c r="AA77" s="16"/>
      <c r="AB77" s="2" t="s">
        <v>52</v>
      </c>
    </row>
    <row r="78" spans="1:28" ht="30" customHeight="1" x14ac:dyDescent="0.3">
      <c r="A78" s="8" t="s">
        <v>456</v>
      </c>
      <c r="B78" s="8" t="s">
        <v>455</v>
      </c>
      <c r="C78" s="8" t="s">
        <v>424</v>
      </c>
      <c r="D78" s="14" t="s">
        <v>425</v>
      </c>
      <c r="E78" s="15">
        <v>0</v>
      </c>
      <c r="F78" s="8" t="s">
        <v>52</v>
      </c>
      <c r="G78" s="15">
        <v>0</v>
      </c>
      <c r="H78" s="8" t="s">
        <v>52</v>
      </c>
      <c r="I78" s="15">
        <v>0</v>
      </c>
      <c r="J78" s="8" t="s">
        <v>52</v>
      </c>
      <c r="K78" s="15">
        <v>0</v>
      </c>
      <c r="L78" s="8" t="s">
        <v>52</v>
      </c>
      <c r="M78" s="15">
        <v>0</v>
      </c>
      <c r="N78" s="8" t="s">
        <v>52</v>
      </c>
      <c r="O78" s="15">
        <v>0</v>
      </c>
      <c r="P78" s="15">
        <v>288442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8" t="s">
        <v>1076</v>
      </c>
      <c r="X78" s="8" t="s">
        <v>52</v>
      </c>
      <c r="Y78" s="2" t="s">
        <v>1072</v>
      </c>
      <c r="Z78" s="2" t="s">
        <v>52</v>
      </c>
      <c r="AA78" s="16"/>
      <c r="AB78" s="2" t="s">
        <v>52</v>
      </c>
    </row>
    <row r="79" spans="1:28" ht="30" customHeight="1" x14ac:dyDescent="0.3">
      <c r="A79" s="8" t="s">
        <v>931</v>
      </c>
      <c r="B79" s="8" t="s">
        <v>930</v>
      </c>
      <c r="C79" s="8" t="s">
        <v>424</v>
      </c>
      <c r="D79" s="14" t="s">
        <v>425</v>
      </c>
      <c r="E79" s="15">
        <v>0</v>
      </c>
      <c r="F79" s="8" t="s">
        <v>52</v>
      </c>
      <c r="G79" s="15">
        <v>0</v>
      </c>
      <c r="H79" s="8" t="s">
        <v>52</v>
      </c>
      <c r="I79" s="15">
        <v>0</v>
      </c>
      <c r="J79" s="8" t="s">
        <v>52</v>
      </c>
      <c r="K79" s="15">
        <v>0</v>
      </c>
      <c r="L79" s="8" t="s">
        <v>52</v>
      </c>
      <c r="M79" s="15">
        <v>0</v>
      </c>
      <c r="N79" s="8" t="s">
        <v>52</v>
      </c>
      <c r="O79" s="15">
        <v>0</v>
      </c>
      <c r="P79" s="15">
        <v>251790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8" t="s">
        <v>1077</v>
      </c>
      <c r="X79" s="8" t="s">
        <v>52</v>
      </c>
      <c r="Y79" s="2" t="s">
        <v>1072</v>
      </c>
      <c r="Z79" s="2" t="s">
        <v>52</v>
      </c>
      <c r="AA79" s="16"/>
      <c r="AB79" s="2" t="s">
        <v>52</v>
      </c>
    </row>
    <row r="80" spans="1:28" ht="30" customHeight="1" x14ac:dyDescent="0.3">
      <c r="A80" s="8" t="s">
        <v>493</v>
      </c>
      <c r="B80" s="8" t="s">
        <v>492</v>
      </c>
      <c r="C80" s="8" t="s">
        <v>424</v>
      </c>
      <c r="D80" s="14" t="s">
        <v>425</v>
      </c>
      <c r="E80" s="15">
        <v>0</v>
      </c>
      <c r="F80" s="8" t="s">
        <v>52</v>
      </c>
      <c r="G80" s="15">
        <v>0</v>
      </c>
      <c r="H80" s="8" t="s">
        <v>52</v>
      </c>
      <c r="I80" s="15">
        <v>0</v>
      </c>
      <c r="J80" s="8" t="s">
        <v>52</v>
      </c>
      <c r="K80" s="15">
        <v>0</v>
      </c>
      <c r="L80" s="8" t="s">
        <v>52</v>
      </c>
      <c r="M80" s="15">
        <v>0</v>
      </c>
      <c r="N80" s="8" t="s">
        <v>52</v>
      </c>
      <c r="O80" s="15">
        <v>0</v>
      </c>
      <c r="P80" s="15">
        <v>280506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8" t="s">
        <v>1078</v>
      </c>
      <c r="X80" s="8" t="s">
        <v>52</v>
      </c>
      <c r="Y80" s="2" t="s">
        <v>1072</v>
      </c>
      <c r="Z80" s="2" t="s">
        <v>52</v>
      </c>
      <c r="AA80" s="16"/>
      <c r="AB80" s="2" t="s">
        <v>52</v>
      </c>
    </row>
    <row r="81" spans="1:28" ht="30" customHeight="1" x14ac:dyDescent="0.3">
      <c r="A81" s="8" t="s">
        <v>923</v>
      </c>
      <c r="B81" s="8" t="s">
        <v>922</v>
      </c>
      <c r="C81" s="8" t="s">
        <v>424</v>
      </c>
      <c r="D81" s="14" t="s">
        <v>425</v>
      </c>
      <c r="E81" s="15">
        <v>0</v>
      </c>
      <c r="F81" s="8" t="s">
        <v>52</v>
      </c>
      <c r="G81" s="15">
        <v>0</v>
      </c>
      <c r="H81" s="8" t="s">
        <v>52</v>
      </c>
      <c r="I81" s="15">
        <v>0</v>
      </c>
      <c r="J81" s="8" t="s">
        <v>52</v>
      </c>
      <c r="K81" s="15">
        <v>0</v>
      </c>
      <c r="L81" s="8" t="s">
        <v>52</v>
      </c>
      <c r="M81" s="15">
        <v>0</v>
      </c>
      <c r="N81" s="8" t="s">
        <v>52</v>
      </c>
      <c r="O81" s="15">
        <v>0</v>
      </c>
      <c r="P81" s="15">
        <v>363102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8" t="s">
        <v>1079</v>
      </c>
      <c r="X81" s="8" t="s">
        <v>52</v>
      </c>
      <c r="Y81" s="2" t="s">
        <v>1072</v>
      </c>
      <c r="Z81" s="2" t="s">
        <v>52</v>
      </c>
      <c r="AA81" s="16"/>
      <c r="AB81" s="2" t="s">
        <v>52</v>
      </c>
    </row>
    <row r="82" spans="1:28" ht="30" customHeight="1" x14ac:dyDescent="0.3">
      <c r="A82" s="8" t="s">
        <v>511</v>
      </c>
      <c r="B82" s="8" t="s">
        <v>510</v>
      </c>
      <c r="C82" s="8" t="s">
        <v>424</v>
      </c>
      <c r="D82" s="14" t="s">
        <v>425</v>
      </c>
      <c r="E82" s="15">
        <v>0</v>
      </c>
      <c r="F82" s="8" t="s">
        <v>52</v>
      </c>
      <c r="G82" s="15">
        <v>0</v>
      </c>
      <c r="H82" s="8" t="s">
        <v>52</v>
      </c>
      <c r="I82" s="15">
        <v>0</v>
      </c>
      <c r="J82" s="8" t="s">
        <v>52</v>
      </c>
      <c r="K82" s="15">
        <v>0</v>
      </c>
      <c r="L82" s="8" t="s">
        <v>52</v>
      </c>
      <c r="M82" s="15">
        <v>0</v>
      </c>
      <c r="N82" s="8" t="s">
        <v>52</v>
      </c>
      <c r="O82" s="15">
        <v>0</v>
      </c>
      <c r="P82" s="15">
        <v>319190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8" t="s">
        <v>1080</v>
      </c>
      <c r="X82" s="8" t="s">
        <v>52</v>
      </c>
      <c r="Y82" s="2" t="s">
        <v>1072</v>
      </c>
      <c r="Z82" s="2" t="s">
        <v>52</v>
      </c>
      <c r="AA82" s="16"/>
      <c r="AB82" s="2" t="s">
        <v>52</v>
      </c>
    </row>
    <row r="83" spans="1:28" ht="30" customHeight="1" x14ac:dyDescent="0.3">
      <c r="A83" s="8" t="s">
        <v>935</v>
      </c>
      <c r="B83" s="8" t="s">
        <v>933</v>
      </c>
      <c r="C83" s="8" t="s">
        <v>934</v>
      </c>
      <c r="D83" s="14" t="s">
        <v>425</v>
      </c>
      <c r="E83" s="15">
        <v>0</v>
      </c>
      <c r="F83" s="8" t="s">
        <v>52</v>
      </c>
      <c r="G83" s="15">
        <v>0</v>
      </c>
      <c r="H83" s="8" t="s">
        <v>52</v>
      </c>
      <c r="I83" s="15">
        <v>0</v>
      </c>
      <c r="J83" s="8" t="s">
        <v>52</v>
      </c>
      <c r="K83" s="15">
        <v>0</v>
      </c>
      <c r="L83" s="8" t="s">
        <v>52</v>
      </c>
      <c r="M83" s="15">
        <v>0</v>
      </c>
      <c r="N83" s="8" t="s">
        <v>52</v>
      </c>
      <c r="O83" s="15">
        <v>0</v>
      </c>
      <c r="P83" s="15">
        <v>354947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8" t="s">
        <v>1081</v>
      </c>
      <c r="X83" s="8" t="s">
        <v>52</v>
      </c>
      <c r="Y83" s="2" t="s">
        <v>1072</v>
      </c>
      <c r="Z83" s="2" t="s">
        <v>52</v>
      </c>
      <c r="AA83" s="16"/>
      <c r="AB83" s="2" t="s">
        <v>52</v>
      </c>
    </row>
    <row r="84" spans="1:28" ht="30" customHeight="1" x14ac:dyDescent="0.3">
      <c r="A84" s="8" t="s">
        <v>913</v>
      </c>
      <c r="B84" s="8" t="s">
        <v>911</v>
      </c>
      <c r="C84" s="8" t="s">
        <v>912</v>
      </c>
      <c r="D84" s="14" t="s">
        <v>425</v>
      </c>
      <c r="E84" s="15">
        <v>0</v>
      </c>
      <c r="F84" s="8" t="s">
        <v>52</v>
      </c>
      <c r="G84" s="15">
        <v>0</v>
      </c>
      <c r="H84" s="8" t="s">
        <v>52</v>
      </c>
      <c r="I84" s="15">
        <v>0</v>
      </c>
      <c r="J84" s="8" t="s">
        <v>52</v>
      </c>
      <c r="K84" s="15">
        <v>0</v>
      </c>
      <c r="L84" s="8" t="s">
        <v>52</v>
      </c>
      <c r="M84" s="15">
        <v>0</v>
      </c>
      <c r="N84" s="8" t="s">
        <v>52</v>
      </c>
      <c r="O84" s="15">
        <v>0</v>
      </c>
      <c r="P84" s="15">
        <v>292454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8" t="s">
        <v>1082</v>
      </c>
      <c r="X84" s="8" t="s">
        <v>52</v>
      </c>
      <c r="Y84" s="2" t="s">
        <v>1072</v>
      </c>
      <c r="Z84" s="2" t="s">
        <v>52</v>
      </c>
      <c r="AA84" s="16"/>
      <c r="AB84" s="2" t="s">
        <v>52</v>
      </c>
    </row>
    <row r="85" spans="1:28" ht="30" customHeight="1" x14ac:dyDescent="0.3">
      <c r="A85" s="8" t="s">
        <v>916</v>
      </c>
      <c r="B85" s="8" t="s">
        <v>915</v>
      </c>
      <c r="C85" s="8" t="s">
        <v>912</v>
      </c>
      <c r="D85" s="14" t="s">
        <v>425</v>
      </c>
      <c r="E85" s="15">
        <v>0</v>
      </c>
      <c r="F85" s="8" t="s">
        <v>52</v>
      </c>
      <c r="G85" s="15">
        <v>0</v>
      </c>
      <c r="H85" s="8" t="s">
        <v>52</v>
      </c>
      <c r="I85" s="15">
        <v>0</v>
      </c>
      <c r="J85" s="8" t="s">
        <v>52</v>
      </c>
      <c r="K85" s="15">
        <v>0</v>
      </c>
      <c r="L85" s="8" t="s">
        <v>52</v>
      </c>
      <c r="M85" s="15">
        <v>0</v>
      </c>
      <c r="N85" s="8" t="s">
        <v>52</v>
      </c>
      <c r="O85" s="15">
        <v>0</v>
      </c>
      <c r="P85" s="15">
        <v>284281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8" t="s">
        <v>1083</v>
      </c>
      <c r="X85" s="8" t="s">
        <v>52</v>
      </c>
      <c r="Y85" s="2" t="s">
        <v>1072</v>
      </c>
      <c r="Z85" s="2" t="s">
        <v>52</v>
      </c>
      <c r="AA85" s="16"/>
      <c r="AB85" s="2" t="s">
        <v>52</v>
      </c>
    </row>
    <row r="86" spans="1:28" ht="30" customHeight="1" x14ac:dyDescent="0.3">
      <c r="A86" s="8" t="s">
        <v>919</v>
      </c>
      <c r="B86" s="8" t="s">
        <v>918</v>
      </c>
      <c r="C86" s="8" t="s">
        <v>912</v>
      </c>
      <c r="D86" s="14" t="s">
        <v>425</v>
      </c>
      <c r="E86" s="15">
        <v>0</v>
      </c>
      <c r="F86" s="8" t="s">
        <v>52</v>
      </c>
      <c r="G86" s="15">
        <v>0</v>
      </c>
      <c r="H86" s="8" t="s">
        <v>52</v>
      </c>
      <c r="I86" s="15">
        <v>0</v>
      </c>
      <c r="J86" s="8" t="s">
        <v>52</v>
      </c>
      <c r="K86" s="15">
        <v>0</v>
      </c>
      <c r="L86" s="8" t="s">
        <v>52</v>
      </c>
      <c r="M86" s="15">
        <v>0</v>
      </c>
      <c r="N86" s="8" t="s">
        <v>52</v>
      </c>
      <c r="O86" s="15">
        <v>0</v>
      </c>
      <c r="P86" s="15">
        <v>234222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8" t="s">
        <v>1084</v>
      </c>
      <c r="X86" s="8" t="s">
        <v>52</v>
      </c>
      <c r="Y86" s="2" t="s">
        <v>1072</v>
      </c>
      <c r="Z86" s="2" t="s">
        <v>52</v>
      </c>
      <c r="AA86" s="16"/>
      <c r="AB86" s="2" t="s">
        <v>52</v>
      </c>
    </row>
    <row r="87" spans="1:28" ht="30" customHeight="1" x14ac:dyDescent="0.3">
      <c r="A87" s="8" t="s">
        <v>745</v>
      </c>
      <c r="B87" s="8" t="s">
        <v>314</v>
      </c>
      <c r="C87" s="8" t="s">
        <v>315</v>
      </c>
      <c r="D87" s="14" t="s">
        <v>166</v>
      </c>
      <c r="E87" s="15">
        <v>0</v>
      </c>
      <c r="F87" s="8" t="s">
        <v>52</v>
      </c>
      <c r="G87" s="15">
        <v>30000</v>
      </c>
      <c r="H87" s="8" t="s">
        <v>1085</v>
      </c>
      <c r="I87" s="15">
        <v>0</v>
      </c>
      <c r="J87" s="8" t="s">
        <v>52</v>
      </c>
      <c r="K87" s="15">
        <v>0</v>
      </c>
      <c r="L87" s="8" t="s">
        <v>52</v>
      </c>
      <c r="M87" s="15">
        <v>0</v>
      </c>
      <c r="N87" s="8" t="s">
        <v>52</v>
      </c>
      <c r="O87" s="15">
        <f>SMALL(E87:M87,COUNTIF(E87:M87,0)+1)</f>
        <v>30000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8" t="s">
        <v>1086</v>
      </c>
      <c r="X87" s="8" t="s">
        <v>451</v>
      </c>
      <c r="Y87" s="2" t="s">
        <v>52</v>
      </c>
      <c r="Z87" s="2" t="s">
        <v>52</v>
      </c>
      <c r="AA87" s="16"/>
      <c r="AB87" s="2" t="s">
        <v>52</v>
      </c>
    </row>
    <row r="88" spans="1:28" ht="30" customHeight="1" x14ac:dyDescent="0.3">
      <c r="A88" s="8" t="s">
        <v>219</v>
      </c>
      <c r="B88" s="8" t="s">
        <v>217</v>
      </c>
      <c r="C88" s="8" t="s">
        <v>218</v>
      </c>
      <c r="D88" s="14" t="s">
        <v>138</v>
      </c>
      <c r="E88" s="15">
        <v>0</v>
      </c>
      <c r="F88" s="8" t="s">
        <v>52</v>
      </c>
      <c r="G88" s="15">
        <v>0</v>
      </c>
      <c r="H88" s="8" t="s">
        <v>52</v>
      </c>
      <c r="I88" s="15">
        <v>0</v>
      </c>
      <c r="J88" s="8" t="s">
        <v>52</v>
      </c>
      <c r="K88" s="15">
        <v>0</v>
      </c>
      <c r="L88" s="8" t="s">
        <v>52</v>
      </c>
      <c r="M88" s="15">
        <v>0</v>
      </c>
      <c r="N88" s="8" t="s">
        <v>52</v>
      </c>
      <c r="O88" s="15">
        <v>0</v>
      </c>
      <c r="P88" s="15">
        <v>700000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8" t="s">
        <v>1087</v>
      </c>
      <c r="X88" s="8" t="s">
        <v>52</v>
      </c>
      <c r="Y88" s="2" t="s">
        <v>52</v>
      </c>
      <c r="Z88" s="2" t="s">
        <v>52</v>
      </c>
      <c r="AA88" s="16"/>
      <c r="AB88" s="2" t="s">
        <v>52</v>
      </c>
    </row>
    <row r="89" spans="1:28" ht="30" customHeight="1" x14ac:dyDescent="0.3">
      <c r="A89" s="8" t="s">
        <v>222</v>
      </c>
      <c r="B89" s="8" t="s">
        <v>217</v>
      </c>
      <c r="C89" s="8" t="s">
        <v>221</v>
      </c>
      <c r="D89" s="14" t="s">
        <v>138</v>
      </c>
      <c r="E89" s="15">
        <v>0</v>
      </c>
      <c r="F89" s="8" t="s">
        <v>52</v>
      </c>
      <c r="G89" s="15">
        <v>0</v>
      </c>
      <c r="H89" s="8" t="s">
        <v>52</v>
      </c>
      <c r="I89" s="15">
        <v>0</v>
      </c>
      <c r="J89" s="8" t="s">
        <v>52</v>
      </c>
      <c r="K89" s="15">
        <v>0</v>
      </c>
      <c r="L89" s="8" t="s">
        <v>52</v>
      </c>
      <c r="M89" s="15">
        <v>0</v>
      </c>
      <c r="N89" s="8" t="s">
        <v>52</v>
      </c>
      <c r="O89" s="15">
        <v>0</v>
      </c>
      <c r="P89" s="15">
        <v>8850000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8" t="s">
        <v>1088</v>
      </c>
      <c r="X89" s="8" t="s">
        <v>52</v>
      </c>
      <c r="Y89" s="2" t="s">
        <v>52</v>
      </c>
      <c r="Z89" s="2" t="s">
        <v>52</v>
      </c>
      <c r="AA89" s="16"/>
      <c r="AB89" s="2" t="s">
        <v>52</v>
      </c>
    </row>
    <row r="90" spans="1:28" ht="30" customHeight="1" x14ac:dyDescent="0.3">
      <c r="A90" s="8" t="s">
        <v>225</v>
      </c>
      <c r="B90" s="8" t="s">
        <v>224</v>
      </c>
      <c r="C90" s="8" t="s">
        <v>218</v>
      </c>
      <c r="D90" s="14" t="s">
        <v>138</v>
      </c>
      <c r="E90" s="15">
        <v>0</v>
      </c>
      <c r="F90" s="8" t="s">
        <v>52</v>
      </c>
      <c r="G90" s="15">
        <v>0</v>
      </c>
      <c r="H90" s="8" t="s">
        <v>52</v>
      </c>
      <c r="I90" s="15">
        <v>0</v>
      </c>
      <c r="J90" s="8" t="s">
        <v>52</v>
      </c>
      <c r="K90" s="15">
        <v>0</v>
      </c>
      <c r="L90" s="8" t="s">
        <v>52</v>
      </c>
      <c r="M90" s="15">
        <v>0</v>
      </c>
      <c r="N90" s="8" t="s">
        <v>52</v>
      </c>
      <c r="O90" s="15">
        <v>0</v>
      </c>
      <c r="P90" s="15">
        <v>7000000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8" t="s">
        <v>1089</v>
      </c>
      <c r="X90" s="8" t="s">
        <v>52</v>
      </c>
      <c r="Y90" s="2" t="s">
        <v>52</v>
      </c>
      <c r="Z90" s="2" t="s">
        <v>52</v>
      </c>
      <c r="AA90" s="16"/>
      <c r="AB90" s="2" t="s">
        <v>52</v>
      </c>
    </row>
    <row r="91" spans="1:28" ht="30" customHeight="1" x14ac:dyDescent="0.3">
      <c r="A91" s="8" t="s">
        <v>228</v>
      </c>
      <c r="B91" s="8" t="s">
        <v>224</v>
      </c>
      <c r="C91" s="8" t="s">
        <v>227</v>
      </c>
      <c r="D91" s="14" t="s">
        <v>138</v>
      </c>
      <c r="E91" s="15">
        <v>0</v>
      </c>
      <c r="F91" s="8" t="s">
        <v>52</v>
      </c>
      <c r="G91" s="15">
        <v>0</v>
      </c>
      <c r="H91" s="8" t="s">
        <v>52</v>
      </c>
      <c r="I91" s="15">
        <v>0</v>
      </c>
      <c r="J91" s="8" t="s">
        <v>52</v>
      </c>
      <c r="K91" s="15">
        <v>0</v>
      </c>
      <c r="L91" s="8" t="s">
        <v>52</v>
      </c>
      <c r="M91" s="15">
        <v>0</v>
      </c>
      <c r="N91" s="8" t="s">
        <v>52</v>
      </c>
      <c r="O91" s="15">
        <v>0</v>
      </c>
      <c r="P91" s="15">
        <v>6150000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8" t="s">
        <v>1090</v>
      </c>
      <c r="X91" s="8" t="s">
        <v>52</v>
      </c>
      <c r="Y91" s="2" t="s">
        <v>52</v>
      </c>
      <c r="Z91" s="2" t="s">
        <v>52</v>
      </c>
      <c r="AA91" s="16"/>
      <c r="AB91" s="2" t="s">
        <v>52</v>
      </c>
    </row>
    <row r="92" spans="1:28" ht="30" customHeight="1" x14ac:dyDescent="0.3">
      <c r="A92" s="8" t="s">
        <v>816</v>
      </c>
      <c r="B92" s="8" t="s">
        <v>815</v>
      </c>
      <c r="C92" s="8" t="s">
        <v>52</v>
      </c>
      <c r="D92" s="14" t="s">
        <v>52</v>
      </c>
      <c r="E92" s="15">
        <v>0</v>
      </c>
      <c r="F92" s="8" t="s">
        <v>52</v>
      </c>
      <c r="G92" s="15">
        <v>0</v>
      </c>
      <c r="H92" s="8" t="s">
        <v>52</v>
      </c>
      <c r="I92" s="15">
        <v>0</v>
      </c>
      <c r="J92" s="8" t="s">
        <v>52</v>
      </c>
      <c r="K92" s="15">
        <v>0</v>
      </c>
      <c r="L92" s="8" t="s">
        <v>52</v>
      </c>
      <c r="M92" s="15">
        <v>0</v>
      </c>
      <c r="N92" s="8" t="s">
        <v>52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8" t="s">
        <v>1091</v>
      </c>
      <c r="X92" s="8" t="s">
        <v>52</v>
      </c>
      <c r="Y92" s="2" t="s">
        <v>52</v>
      </c>
      <c r="Z92" s="2" t="s">
        <v>52</v>
      </c>
      <c r="AA92" s="16"/>
      <c r="AB92" s="2" t="s">
        <v>52</v>
      </c>
    </row>
    <row r="93" spans="1:28" ht="30" customHeight="1" x14ac:dyDescent="0.3">
      <c r="A93" s="8" t="s">
        <v>819</v>
      </c>
      <c r="B93" s="8" t="s">
        <v>818</v>
      </c>
      <c r="C93" s="8" t="s">
        <v>52</v>
      </c>
      <c r="D93" s="14" t="s">
        <v>350</v>
      </c>
      <c r="E93" s="15">
        <v>0</v>
      </c>
      <c r="F93" s="8" t="s">
        <v>52</v>
      </c>
      <c r="G93" s="15">
        <v>0</v>
      </c>
      <c r="H93" s="8" t="s">
        <v>52</v>
      </c>
      <c r="I93" s="15">
        <v>0</v>
      </c>
      <c r="J93" s="8" t="s">
        <v>52</v>
      </c>
      <c r="K93" s="15">
        <v>0</v>
      </c>
      <c r="L93" s="8" t="s">
        <v>52</v>
      </c>
      <c r="M93" s="15">
        <v>100000</v>
      </c>
      <c r="N93" s="8" t="s">
        <v>52</v>
      </c>
      <c r="O93" s="15">
        <f t="shared" ref="O93:O99" si="3">SMALL(E93:M93,COUNTIF(E93:M93,0)+1)</f>
        <v>100000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8" t="s">
        <v>1092</v>
      </c>
      <c r="X93" s="8" t="s">
        <v>52</v>
      </c>
      <c r="Y93" s="2" t="s">
        <v>52</v>
      </c>
      <c r="Z93" s="2" t="s">
        <v>52</v>
      </c>
      <c r="AA93" s="16"/>
      <c r="AB93" s="2" t="s">
        <v>52</v>
      </c>
    </row>
    <row r="94" spans="1:28" ht="30" customHeight="1" x14ac:dyDescent="0.3">
      <c r="A94" s="8" t="s">
        <v>823</v>
      </c>
      <c r="B94" s="8" t="s">
        <v>821</v>
      </c>
      <c r="C94" s="8" t="s">
        <v>822</v>
      </c>
      <c r="D94" s="14" t="s">
        <v>350</v>
      </c>
      <c r="E94" s="15">
        <v>0</v>
      </c>
      <c r="F94" s="8" t="s">
        <v>52</v>
      </c>
      <c r="G94" s="15">
        <v>0</v>
      </c>
      <c r="H94" s="8" t="s">
        <v>52</v>
      </c>
      <c r="I94" s="15">
        <v>0</v>
      </c>
      <c r="J94" s="8" t="s">
        <v>52</v>
      </c>
      <c r="K94" s="15">
        <v>0</v>
      </c>
      <c r="L94" s="8" t="s">
        <v>52</v>
      </c>
      <c r="M94" s="15">
        <v>4500000</v>
      </c>
      <c r="N94" s="8" t="s">
        <v>52</v>
      </c>
      <c r="O94" s="15">
        <f t="shared" si="3"/>
        <v>4500000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8" t="s">
        <v>1093</v>
      </c>
      <c r="X94" s="8" t="s">
        <v>52</v>
      </c>
      <c r="Y94" s="2" t="s">
        <v>52</v>
      </c>
      <c r="Z94" s="2" t="s">
        <v>52</v>
      </c>
      <c r="AA94" s="16"/>
      <c r="AB94" s="2" t="s">
        <v>52</v>
      </c>
    </row>
    <row r="95" spans="1:28" ht="30" customHeight="1" x14ac:dyDescent="0.3">
      <c r="A95" s="8" t="s">
        <v>827</v>
      </c>
      <c r="B95" s="8" t="s">
        <v>825</v>
      </c>
      <c r="C95" s="8" t="s">
        <v>826</v>
      </c>
      <c r="D95" s="14" t="s">
        <v>350</v>
      </c>
      <c r="E95" s="15">
        <v>0</v>
      </c>
      <c r="F95" s="8" t="s">
        <v>52</v>
      </c>
      <c r="G95" s="15">
        <v>0</v>
      </c>
      <c r="H95" s="8" t="s">
        <v>52</v>
      </c>
      <c r="I95" s="15">
        <v>0</v>
      </c>
      <c r="J95" s="8" t="s">
        <v>52</v>
      </c>
      <c r="K95" s="15">
        <v>0</v>
      </c>
      <c r="L95" s="8" t="s">
        <v>52</v>
      </c>
      <c r="M95" s="15">
        <v>1200000</v>
      </c>
      <c r="N95" s="8" t="s">
        <v>52</v>
      </c>
      <c r="O95" s="15">
        <f t="shared" si="3"/>
        <v>1200000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8" t="s">
        <v>1094</v>
      </c>
      <c r="X95" s="8" t="s">
        <v>52</v>
      </c>
      <c r="Y95" s="2" t="s">
        <v>52</v>
      </c>
      <c r="Z95" s="2" t="s">
        <v>52</v>
      </c>
      <c r="AA95" s="16"/>
      <c r="AB95" s="2" t="s">
        <v>52</v>
      </c>
    </row>
    <row r="96" spans="1:28" ht="30" customHeight="1" x14ac:dyDescent="0.3">
      <c r="A96" s="8" t="s">
        <v>831</v>
      </c>
      <c r="B96" s="8" t="s">
        <v>829</v>
      </c>
      <c r="C96" s="8" t="s">
        <v>830</v>
      </c>
      <c r="D96" s="14" t="s">
        <v>350</v>
      </c>
      <c r="E96" s="15">
        <v>0</v>
      </c>
      <c r="F96" s="8" t="s">
        <v>52</v>
      </c>
      <c r="G96" s="15">
        <v>0</v>
      </c>
      <c r="H96" s="8" t="s">
        <v>52</v>
      </c>
      <c r="I96" s="15">
        <v>0</v>
      </c>
      <c r="J96" s="8" t="s">
        <v>52</v>
      </c>
      <c r="K96" s="15">
        <v>0</v>
      </c>
      <c r="L96" s="8" t="s">
        <v>52</v>
      </c>
      <c r="M96" s="15">
        <v>1200000</v>
      </c>
      <c r="N96" s="8" t="s">
        <v>52</v>
      </c>
      <c r="O96" s="15">
        <f t="shared" si="3"/>
        <v>1200000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8" t="s">
        <v>1095</v>
      </c>
      <c r="X96" s="8" t="s">
        <v>52</v>
      </c>
      <c r="Y96" s="2" t="s">
        <v>52</v>
      </c>
      <c r="Z96" s="2" t="s">
        <v>52</v>
      </c>
      <c r="AA96" s="16"/>
      <c r="AB96" s="2" t="s">
        <v>52</v>
      </c>
    </row>
    <row r="97" spans="1:28" ht="30" customHeight="1" x14ac:dyDescent="0.3">
      <c r="A97" s="8" t="s">
        <v>835</v>
      </c>
      <c r="B97" s="8" t="s">
        <v>833</v>
      </c>
      <c r="C97" s="8" t="s">
        <v>834</v>
      </c>
      <c r="D97" s="14" t="s">
        <v>350</v>
      </c>
      <c r="E97" s="15">
        <v>0</v>
      </c>
      <c r="F97" s="8" t="s">
        <v>52</v>
      </c>
      <c r="G97" s="15">
        <v>0</v>
      </c>
      <c r="H97" s="8" t="s">
        <v>52</v>
      </c>
      <c r="I97" s="15">
        <v>0</v>
      </c>
      <c r="J97" s="8" t="s">
        <v>52</v>
      </c>
      <c r="K97" s="15">
        <v>0</v>
      </c>
      <c r="L97" s="8" t="s">
        <v>52</v>
      </c>
      <c r="M97" s="15">
        <v>550000</v>
      </c>
      <c r="N97" s="8" t="s">
        <v>52</v>
      </c>
      <c r="O97" s="15">
        <f t="shared" si="3"/>
        <v>550000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8" t="s">
        <v>1096</v>
      </c>
      <c r="X97" s="8" t="s">
        <v>52</v>
      </c>
      <c r="Y97" s="2" t="s">
        <v>52</v>
      </c>
      <c r="Z97" s="2" t="s">
        <v>52</v>
      </c>
      <c r="AA97" s="16"/>
      <c r="AB97" s="2" t="s">
        <v>52</v>
      </c>
    </row>
    <row r="98" spans="1:28" ht="30" customHeight="1" x14ac:dyDescent="0.3">
      <c r="A98" s="8" t="s">
        <v>839</v>
      </c>
      <c r="B98" s="8" t="s">
        <v>837</v>
      </c>
      <c r="C98" s="8" t="s">
        <v>838</v>
      </c>
      <c r="D98" s="14" t="s">
        <v>350</v>
      </c>
      <c r="E98" s="15">
        <v>0</v>
      </c>
      <c r="F98" s="8" t="s">
        <v>52</v>
      </c>
      <c r="G98" s="15">
        <v>0</v>
      </c>
      <c r="H98" s="8" t="s">
        <v>52</v>
      </c>
      <c r="I98" s="15">
        <v>0</v>
      </c>
      <c r="J98" s="8" t="s">
        <v>52</v>
      </c>
      <c r="K98" s="15">
        <v>0</v>
      </c>
      <c r="L98" s="8" t="s">
        <v>52</v>
      </c>
      <c r="M98" s="15">
        <v>3000000</v>
      </c>
      <c r="N98" s="8" t="s">
        <v>52</v>
      </c>
      <c r="O98" s="15">
        <f t="shared" si="3"/>
        <v>3000000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8" t="s">
        <v>1097</v>
      </c>
      <c r="X98" s="8" t="s">
        <v>52</v>
      </c>
      <c r="Y98" s="2" t="s">
        <v>52</v>
      </c>
      <c r="Z98" s="2" t="s">
        <v>52</v>
      </c>
      <c r="AA98" s="16"/>
      <c r="AB98" s="2" t="s">
        <v>52</v>
      </c>
    </row>
    <row r="99" spans="1:28" ht="30" customHeight="1" x14ac:dyDescent="0.3">
      <c r="A99" s="8" t="s">
        <v>843</v>
      </c>
      <c r="B99" s="8" t="s">
        <v>841</v>
      </c>
      <c r="C99" s="8" t="s">
        <v>842</v>
      </c>
      <c r="D99" s="14" t="s">
        <v>350</v>
      </c>
      <c r="E99" s="15">
        <v>0</v>
      </c>
      <c r="F99" s="8" t="s">
        <v>52</v>
      </c>
      <c r="G99" s="15">
        <v>0</v>
      </c>
      <c r="H99" s="8" t="s">
        <v>52</v>
      </c>
      <c r="I99" s="15">
        <v>0</v>
      </c>
      <c r="J99" s="8" t="s">
        <v>52</v>
      </c>
      <c r="K99" s="15">
        <v>0</v>
      </c>
      <c r="L99" s="8" t="s">
        <v>52</v>
      </c>
      <c r="M99" s="15">
        <v>650000</v>
      </c>
      <c r="N99" s="8" t="s">
        <v>52</v>
      </c>
      <c r="O99" s="15">
        <f t="shared" si="3"/>
        <v>650000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8" t="s">
        <v>1098</v>
      </c>
      <c r="X99" s="8" t="s">
        <v>52</v>
      </c>
      <c r="Y99" s="2" t="s">
        <v>52</v>
      </c>
      <c r="Z99" s="2" t="s">
        <v>52</v>
      </c>
      <c r="AA99" s="16"/>
      <c r="AB99" s="2" t="s">
        <v>52</v>
      </c>
    </row>
    <row r="100" spans="1:28" ht="30" customHeight="1" x14ac:dyDescent="0.3">
      <c r="A100" s="8" t="s">
        <v>846</v>
      </c>
      <c r="B100" s="8" t="s">
        <v>845</v>
      </c>
      <c r="C100" s="8" t="s">
        <v>52</v>
      </c>
      <c r="D100" s="14" t="s">
        <v>52</v>
      </c>
      <c r="E100" s="15">
        <v>0</v>
      </c>
      <c r="F100" s="8" t="s">
        <v>52</v>
      </c>
      <c r="G100" s="15">
        <v>0</v>
      </c>
      <c r="H100" s="8" t="s">
        <v>52</v>
      </c>
      <c r="I100" s="15">
        <v>0</v>
      </c>
      <c r="J100" s="8" t="s">
        <v>52</v>
      </c>
      <c r="K100" s="15">
        <v>0</v>
      </c>
      <c r="L100" s="8" t="s">
        <v>52</v>
      </c>
      <c r="M100" s="15">
        <v>0</v>
      </c>
      <c r="N100" s="8" t="s">
        <v>52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8" t="s">
        <v>1099</v>
      </c>
      <c r="X100" s="8" t="s">
        <v>52</v>
      </c>
      <c r="Y100" s="2" t="s">
        <v>52</v>
      </c>
      <c r="Z100" s="2" t="s">
        <v>52</v>
      </c>
      <c r="AA100" s="16"/>
      <c r="AB100" s="2" t="s">
        <v>52</v>
      </c>
    </row>
    <row r="101" spans="1:28" ht="30" customHeight="1" x14ac:dyDescent="0.3">
      <c r="A101" s="8" t="s">
        <v>850</v>
      </c>
      <c r="B101" s="8" t="s">
        <v>848</v>
      </c>
      <c r="C101" s="8" t="s">
        <v>849</v>
      </c>
      <c r="D101" s="14" t="s">
        <v>350</v>
      </c>
      <c r="E101" s="15">
        <v>0</v>
      </c>
      <c r="F101" s="8" t="s">
        <v>52</v>
      </c>
      <c r="G101" s="15">
        <v>0</v>
      </c>
      <c r="H101" s="8" t="s">
        <v>52</v>
      </c>
      <c r="I101" s="15">
        <v>0</v>
      </c>
      <c r="J101" s="8" t="s">
        <v>52</v>
      </c>
      <c r="K101" s="15">
        <v>0</v>
      </c>
      <c r="L101" s="8" t="s">
        <v>52</v>
      </c>
      <c r="M101" s="15">
        <v>100000</v>
      </c>
      <c r="N101" s="8" t="s">
        <v>52</v>
      </c>
      <c r="O101" s="15">
        <f t="shared" ref="O101:O116" si="4">SMALL(E101:M101,COUNTIF(E101:M101,0)+1)</f>
        <v>100000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8" t="s">
        <v>1100</v>
      </c>
      <c r="X101" s="8" t="s">
        <v>52</v>
      </c>
      <c r="Y101" s="2" t="s">
        <v>52</v>
      </c>
      <c r="Z101" s="2" t="s">
        <v>52</v>
      </c>
      <c r="AA101" s="16"/>
      <c r="AB101" s="2" t="s">
        <v>52</v>
      </c>
    </row>
    <row r="102" spans="1:28" ht="30" customHeight="1" x14ac:dyDescent="0.3">
      <c r="A102" s="8" t="s">
        <v>854</v>
      </c>
      <c r="B102" s="8" t="s">
        <v>852</v>
      </c>
      <c r="C102" s="8" t="s">
        <v>853</v>
      </c>
      <c r="D102" s="14" t="s">
        <v>350</v>
      </c>
      <c r="E102" s="15">
        <v>0</v>
      </c>
      <c r="F102" s="8" t="s">
        <v>52</v>
      </c>
      <c r="G102" s="15">
        <v>0</v>
      </c>
      <c r="H102" s="8" t="s">
        <v>52</v>
      </c>
      <c r="I102" s="15">
        <v>0</v>
      </c>
      <c r="J102" s="8" t="s">
        <v>52</v>
      </c>
      <c r="K102" s="15">
        <v>0</v>
      </c>
      <c r="L102" s="8" t="s">
        <v>52</v>
      </c>
      <c r="M102" s="15">
        <v>70000</v>
      </c>
      <c r="N102" s="8" t="s">
        <v>52</v>
      </c>
      <c r="O102" s="15">
        <f t="shared" si="4"/>
        <v>70000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8" t="s">
        <v>1101</v>
      </c>
      <c r="X102" s="8" t="s">
        <v>52</v>
      </c>
      <c r="Y102" s="2" t="s">
        <v>52</v>
      </c>
      <c r="Z102" s="2" t="s">
        <v>52</v>
      </c>
      <c r="AA102" s="16"/>
      <c r="AB102" s="2" t="s">
        <v>52</v>
      </c>
    </row>
    <row r="103" spans="1:28" ht="30" customHeight="1" x14ac:dyDescent="0.3">
      <c r="A103" s="8" t="s">
        <v>858</v>
      </c>
      <c r="B103" s="8" t="s">
        <v>856</v>
      </c>
      <c r="C103" s="8" t="s">
        <v>857</v>
      </c>
      <c r="D103" s="14" t="s">
        <v>350</v>
      </c>
      <c r="E103" s="15">
        <v>0</v>
      </c>
      <c r="F103" s="8" t="s">
        <v>52</v>
      </c>
      <c r="G103" s="15">
        <v>0</v>
      </c>
      <c r="H103" s="8" t="s">
        <v>52</v>
      </c>
      <c r="I103" s="15">
        <v>0</v>
      </c>
      <c r="J103" s="8" t="s">
        <v>52</v>
      </c>
      <c r="K103" s="15">
        <v>0</v>
      </c>
      <c r="L103" s="8" t="s">
        <v>52</v>
      </c>
      <c r="M103" s="15">
        <v>80000</v>
      </c>
      <c r="N103" s="8" t="s">
        <v>52</v>
      </c>
      <c r="O103" s="15">
        <f t="shared" si="4"/>
        <v>80000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8" t="s">
        <v>1102</v>
      </c>
      <c r="X103" s="8" t="s">
        <v>52</v>
      </c>
      <c r="Y103" s="2" t="s">
        <v>52</v>
      </c>
      <c r="Z103" s="2" t="s">
        <v>52</v>
      </c>
      <c r="AA103" s="16"/>
      <c r="AB103" s="2" t="s">
        <v>52</v>
      </c>
    </row>
    <row r="104" spans="1:28" ht="30" customHeight="1" x14ac:dyDescent="0.3">
      <c r="A104" s="8" t="s">
        <v>862</v>
      </c>
      <c r="B104" s="8" t="s">
        <v>860</v>
      </c>
      <c r="C104" s="8" t="s">
        <v>861</v>
      </c>
      <c r="D104" s="14" t="s">
        <v>350</v>
      </c>
      <c r="E104" s="15">
        <v>0</v>
      </c>
      <c r="F104" s="8" t="s">
        <v>52</v>
      </c>
      <c r="G104" s="15">
        <v>0</v>
      </c>
      <c r="H104" s="8" t="s">
        <v>52</v>
      </c>
      <c r="I104" s="15">
        <v>0</v>
      </c>
      <c r="J104" s="8" t="s">
        <v>52</v>
      </c>
      <c r="K104" s="15">
        <v>0</v>
      </c>
      <c r="L104" s="8" t="s">
        <v>52</v>
      </c>
      <c r="M104" s="15">
        <v>100000</v>
      </c>
      <c r="N104" s="8" t="s">
        <v>52</v>
      </c>
      <c r="O104" s="15">
        <f t="shared" si="4"/>
        <v>100000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8" t="s">
        <v>1103</v>
      </c>
      <c r="X104" s="8" t="s">
        <v>52</v>
      </c>
      <c r="Y104" s="2" t="s">
        <v>52</v>
      </c>
      <c r="Z104" s="2" t="s">
        <v>52</v>
      </c>
      <c r="AA104" s="16"/>
      <c r="AB104" s="2" t="s">
        <v>52</v>
      </c>
    </row>
    <row r="105" spans="1:28" ht="30" customHeight="1" x14ac:dyDescent="0.3">
      <c r="A105" s="8" t="s">
        <v>866</v>
      </c>
      <c r="B105" s="8" t="s">
        <v>864</v>
      </c>
      <c r="C105" s="8" t="s">
        <v>865</v>
      </c>
      <c r="D105" s="14" t="s">
        <v>350</v>
      </c>
      <c r="E105" s="15">
        <v>0</v>
      </c>
      <c r="F105" s="8" t="s">
        <v>52</v>
      </c>
      <c r="G105" s="15">
        <v>0</v>
      </c>
      <c r="H105" s="8" t="s">
        <v>52</v>
      </c>
      <c r="I105" s="15">
        <v>0</v>
      </c>
      <c r="J105" s="8" t="s">
        <v>52</v>
      </c>
      <c r="K105" s="15">
        <v>0</v>
      </c>
      <c r="L105" s="8" t="s">
        <v>52</v>
      </c>
      <c r="M105" s="15">
        <v>120000</v>
      </c>
      <c r="N105" s="8" t="s">
        <v>52</v>
      </c>
      <c r="O105" s="15">
        <f t="shared" si="4"/>
        <v>120000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8" t="s">
        <v>1104</v>
      </c>
      <c r="X105" s="8" t="s">
        <v>52</v>
      </c>
      <c r="Y105" s="2" t="s">
        <v>52</v>
      </c>
      <c r="Z105" s="2" t="s">
        <v>52</v>
      </c>
      <c r="AA105" s="16"/>
      <c r="AB105" s="2" t="s">
        <v>52</v>
      </c>
    </row>
    <row r="106" spans="1:28" ht="30" customHeight="1" x14ac:dyDescent="0.3">
      <c r="A106" s="8" t="s">
        <v>870</v>
      </c>
      <c r="B106" s="8" t="s">
        <v>868</v>
      </c>
      <c r="C106" s="8" t="s">
        <v>869</v>
      </c>
      <c r="D106" s="14" t="s">
        <v>350</v>
      </c>
      <c r="E106" s="15">
        <v>0</v>
      </c>
      <c r="F106" s="8" t="s">
        <v>52</v>
      </c>
      <c r="G106" s="15">
        <v>0</v>
      </c>
      <c r="H106" s="8" t="s">
        <v>52</v>
      </c>
      <c r="I106" s="15">
        <v>0</v>
      </c>
      <c r="J106" s="8" t="s">
        <v>52</v>
      </c>
      <c r="K106" s="15">
        <v>0</v>
      </c>
      <c r="L106" s="8" t="s">
        <v>52</v>
      </c>
      <c r="M106" s="15">
        <v>35000</v>
      </c>
      <c r="N106" s="8" t="s">
        <v>52</v>
      </c>
      <c r="O106" s="15">
        <f t="shared" si="4"/>
        <v>35000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8" t="s">
        <v>1105</v>
      </c>
      <c r="X106" s="8" t="s">
        <v>52</v>
      </c>
      <c r="Y106" s="2" t="s">
        <v>52</v>
      </c>
      <c r="Z106" s="2" t="s">
        <v>52</v>
      </c>
      <c r="AA106" s="16"/>
      <c r="AB106" s="2" t="s">
        <v>52</v>
      </c>
    </row>
    <row r="107" spans="1:28" ht="30" customHeight="1" x14ac:dyDescent="0.3">
      <c r="A107" s="8" t="s">
        <v>873</v>
      </c>
      <c r="B107" s="8" t="s">
        <v>868</v>
      </c>
      <c r="C107" s="8" t="s">
        <v>872</v>
      </c>
      <c r="D107" s="14" t="s">
        <v>350</v>
      </c>
      <c r="E107" s="15">
        <v>0</v>
      </c>
      <c r="F107" s="8" t="s">
        <v>52</v>
      </c>
      <c r="G107" s="15">
        <v>0</v>
      </c>
      <c r="H107" s="8" t="s">
        <v>52</v>
      </c>
      <c r="I107" s="15">
        <v>0</v>
      </c>
      <c r="J107" s="8" t="s">
        <v>52</v>
      </c>
      <c r="K107" s="15">
        <v>0</v>
      </c>
      <c r="L107" s="8" t="s">
        <v>52</v>
      </c>
      <c r="M107" s="15">
        <v>35000</v>
      </c>
      <c r="N107" s="8" t="s">
        <v>52</v>
      </c>
      <c r="O107" s="15">
        <f t="shared" si="4"/>
        <v>35000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8" t="s">
        <v>1106</v>
      </c>
      <c r="X107" s="8" t="s">
        <v>52</v>
      </c>
      <c r="Y107" s="2" t="s">
        <v>52</v>
      </c>
      <c r="Z107" s="2" t="s">
        <v>52</v>
      </c>
      <c r="AA107" s="16"/>
      <c r="AB107" s="2" t="s">
        <v>52</v>
      </c>
    </row>
    <row r="108" spans="1:28" ht="30" customHeight="1" x14ac:dyDescent="0.3">
      <c r="A108" s="8" t="s">
        <v>877</v>
      </c>
      <c r="B108" s="8" t="s">
        <v>875</v>
      </c>
      <c r="C108" s="8" t="s">
        <v>876</v>
      </c>
      <c r="D108" s="14" t="s">
        <v>350</v>
      </c>
      <c r="E108" s="15">
        <v>0</v>
      </c>
      <c r="F108" s="8" t="s">
        <v>52</v>
      </c>
      <c r="G108" s="15">
        <v>0</v>
      </c>
      <c r="H108" s="8" t="s">
        <v>52</v>
      </c>
      <c r="I108" s="15">
        <v>0</v>
      </c>
      <c r="J108" s="8" t="s">
        <v>52</v>
      </c>
      <c r="K108" s="15">
        <v>0</v>
      </c>
      <c r="L108" s="8" t="s">
        <v>52</v>
      </c>
      <c r="M108" s="15">
        <v>200000</v>
      </c>
      <c r="N108" s="8" t="s">
        <v>52</v>
      </c>
      <c r="O108" s="15">
        <f t="shared" si="4"/>
        <v>200000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8" t="s">
        <v>1107</v>
      </c>
      <c r="X108" s="8" t="s">
        <v>52</v>
      </c>
      <c r="Y108" s="2" t="s">
        <v>52</v>
      </c>
      <c r="Z108" s="2" t="s">
        <v>52</v>
      </c>
      <c r="AA108" s="16"/>
      <c r="AB108" s="2" t="s">
        <v>52</v>
      </c>
    </row>
    <row r="109" spans="1:28" ht="30" customHeight="1" x14ac:dyDescent="0.3">
      <c r="A109" s="8" t="s">
        <v>881</v>
      </c>
      <c r="B109" s="8" t="s">
        <v>879</v>
      </c>
      <c r="C109" s="8" t="s">
        <v>880</v>
      </c>
      <c r="D109" s="14" t="s">
        <v>350</v>
      </c>
      <c r="E109" s="15">
        <v>0</v>
      </c>
      <c r="F109" s="8" t="s">
        <v>52</v>
      </c>
      <c r="G109" s="15">
        <v>0</v>
      </c>
      <c r="H109" s="8" t="s">
        <v>52</v>
      </c>
      <c r="I109" s="15">
        <v>0</v>
      </c>
      <c r="J109" s="8" t="s">
        <v>52</v>
      </c>
      <c r="K109" s="15">
        <v>0</v>
      </c>
      <c r="L109" s="8" t="s">
        <v>52</v>
      </c>
      <c r="M109" s="15">
        <v>500000</v>
      </c>
      <c r="N109" s="8" t="s">
        <v>52</v>
      </c>
      <c r="O109" s="15">
        <f t="shared" si="4"/>
        <v>500000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8" t="s">
        <v>1108</v>
      </c>
      <c r="X109" s="8" t="s">
        <v>52</v>
      </c>
      <c r="Y109" s="2" t="s">
        <v>52</v>
      </c>
      <c r="Z109" s="2" t="s">
        <v>52</v>
      </c>
      <c r="AA109" s="16"/>
      <c r="AB109" s="2" t="s">
        <v>52</v>
      </c>
    </row>
    <row r="110" spans="1:28" ht="30" customHeight="1" x14ac:dyDescent="0.3">
      <c r="A110" s="8" t="s">
        <v>885</v>
      </c>
      <c r="B110" s="8" t="s">
        <v>883</v>
      </c>
      <c r="C110" s="8" t="s">
        <v>884</v>
      </c>
      <c r="D110" s="14" t="s">
        <v>60</v>
      </c>
      <c r="E110" s="15">
        <v>0</v>
      </c>
      <c r="F110" s="8" t="s">
        <v>52</v>
      </c>
      <c r="G110" s="15">
        <v>0</v>
      </c>
      <c r="H110" s="8" t="s">
        <v>52</v>
      </c>
      <c r="I110" s="15">
        <v>0</v>
      </c>
      <c r="J110" s="8" t="s">
        <v>52</v>
      </c>
      <c r="K110" s="15">
        <v>0</v>
      </c>
      <c r="L110" s="8" t="s">
        <v>52</v>
      </c>
      <c r="M110" s="15">
        <v>4000</v>
      </c>
      <c r="N110" s="8" t="s">
        <v>52</v>
      </c>
      <c r="O110" s="15">
        <f t="shared" si="4"/>
        <v>4000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8" t="s">
        <v>1109</v>
      </c>
      <c r="X110" s="8" t="s">
        <v>52</v>
      </c>
      <c r="Y110" s="2" t="s">
        <v>52</v>
      </c>
      <c r="Z110" s="2" t="s">
        <v>52</v>
      </c>
      <c r="AA110" s="16"/>
      <c r="AB110" s="2" t="s">
        <v>52</v>
      </c>
    </row>
    <row r="111" spans="1:28" ht="30" customHeight="1" x14ac:dyDescent="0.3">
      <c r="A111" s="8" t="s">
        <v>889</v>
      </c>
      <c r="B111" s="8" t="s">
        <v>887</v>
      </c>
      <c r="C111" s="8" t="s">
        <v>888</v>
      </c>
      <c r="D111" s="14" t="s">
        <v>350</v>
      </c>
      <c r="E111" s="15">
        <v>0</v>
      </c>
      <c r="F111" s="8" t="s">
        <v>52</v>
      </c>
      <c r="G111" s="15">
        <v>0</v>
      </c>
      <c r="H111" s="8" t="s">
        <v>52</v>
      </c>
      <c r="I111" s="15">
        <v>0</v>
      </c>
      <c r="J111" s="8" t="s">
        <v>52</v>
      </c>
      <c r="K111" s="15">
        <v>0</v>
      </c>
      <c r="L111" s="8" t="s">
        <v>52</v>
      </c>
      <c r="M111" s="15">
        <v>4000</v>
      </c>
      <c r="N111" s="8" t="s">
        <v>52</v>
      </c>
      <c r="O111" s="15">
        <f t="shared" si="4"/>
        <v>4000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8" t="s">
        <v>1110</v>
      </c>
      <c r="X111" s="8" t="s">
        <v>52</v>
      </c>
      <c r="Y111" s="2" t="s">
        <v>52</v>
      </c>
      <c r="Z111" s="2" t="s">
        <v>52</v>
      </c>
      <c r="AA111" s="16"/>
      <c r="AB111" s="2" t="s">
        <v>52</v>
      </c>
    </row>
    <row r="112" spans="1:28" ht="30" customHeight="1" x14ac:dyDescent="0.3">
      <c r="A112" s="8" t="s">
        <v>893</v>
      </c>
      <c r="B112" s="8" t="s">
        <v>891</v>
      </c>
      <c r="C112" s="8" t="s">
        <v>892</v>
      </c>
      <c r="D112" s="14" t="s">
        <v>350</v>
      </c>
      <c r="E112" s="15">
        <v>0</v>
      </c>
      <c r="F112" s="8" t="s">
        <v>52</v>
      </c>
      <c r="G112" s="15">
        <v>0</v>
      </c>
      <c r="H112" s="8" t="s">
        <v>52</v>
      </c>
      <c r="I112" s="15">
        <v>0</v>
      </c>
      <c r="J112" s="8" t="s">
        <v>52</v>
      </c>
      <c r="K112" s="15">
        <v>0</v>
      </c>
      <c r="L112" s="8" t="s">
        <v>52</v>
      </c>
      <c r="M112" s="15">
        <v>2100</v>
      </c>
      <c r="N112" s="8" t="s">
        <v>52</v>
      </c>
      <c r="O112" s="15">
        <f t="shared" si="4"/>
        <v>2100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8" t="s">
        <v>1111</v>
      </c>
      <c r="X112" s="8" t="s">
        <v>52</v>
      </c>
      <c r="Y112" s="2" t="s">
        <v>52</v>
      </c>
      <c r="Z112" s="2" t="s">
        <v>52</v>
      </c>
      <c r="AA112" s="16"/>
      <c r="AB112" s="2" t="s">
        <v>52</v>
      </c>
    </row>
    <row r="113" spans="1:28" ht="30" customHeight="1" x14ac:dyDescent="0.3">
      <c r="A113" s="8" t="s">
        <v>897</v>
      </c>
      <c r="B113" s="8" t="s">
        <v>895</v>
      </c>
      <c r="C113" s="8" t="s">
        <v>896</v>
      </c>
      <c r="D113" s="14" t="s">
        <v>350</v>
      </c>
      <c r="E113" s="15">
        <v>0</v>
      </c>
      <c r="F113" s="8" t="s">
        <v>52</v>
      </c>
      <c r="G113" s="15">
        <v>0</v>
      </c>
      <c r="H113" s="8" t="s">
        <v>52</v>
      </c>
      <c r="I113" s="15">
        <v>0</v>
      </c>
      <c r="J113" s="8" t="s">
        <v>52</v>
      </c>
      <c r="K113" s="15">
        <v>0</v>
      </c>
      <c r="L113" s="8" t="s">
        <v>52</v>
      </c>
      <c r="M113" s="15">
        <v>5000</v>
      </c>
      <c r="N113" s="8" t="s">
        <v>52</v>
      </c>
      <c r="O113" s="15">
        <f t="shared" si="4"/>
        <v>5000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8" t="s">
        <v>1112</v>
      </c>
      <c r="X113" s="8" t="s">
        <v>52</v>
      </c>
      <c r="Y113" s="2" t="s">
        <v>52</v>
      </c>
      <c r="Z113" s="2" t="s">
        <v>52</v>
      </c>
      <c r="AA113" s="16"/>
      <c r="AB113" s="2" t="s">
        <v>52</v>
      </c>
    </row>
    <row r="114" spans="1:28" ht="30" customHeight="1" x14ac:dyDescent="0.3">
      <c r="A114" s="8" t="s">
        <v>901</v>
      </c>
      <c r="B114" s="8" t="s">
        <v>899</v>
      </c>
      <c r="C114" s="8" t="s">
        <v>900</v>
      </c>
      <c r="D114" s="14" t="s">
        <v>350</v>
      </c>
      <c r="E114" s="15">
        <v>0</v>
      </c>
      <c r="F114" s="8" t="s">
        <v>52</v>
      </c>
      <c r="G114" s="15">
        <v>0</v>
      </c>
      <c r="H114" s="8" t="s">
        <v>52</v>
      </c>
      <c r="I114" s="15">
        <v>0</v>
      </c>
      <c r="J114" s="8" t="s">
        <v>52</v>
      </c>
      <c r="K114" s="15">
        <v>0</v>
      </c>
      <c r="L114" s="8" t="s">
        <v>52</v>
      </c>
      <c r="M114" s="15">
        <v>3500</v>
      </c>
      <c r="N114" s="8" t="s">
        <v>52</v>
      </c>
      <c r="O114" s="15">
        <f t="shared" si="4"/>
        <v>3500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8" t="s">
        <v>1113</v>
      </c>
      <c r="X114" s="8" t="s">
        <v>52</v>
      </c>
      <c r="Y114" s="2" t="s">
        <v>52</v>
      </c>
      <c r="Z114" s="2" t="s">
        <v>52</v>
      </c>
      <c r="AA114" s="16"/>
      <c r="AB114" s="2" t="s">
        <v>52</v>
      </c>
    </row>
    <row r="115" spans="1:28" ht="30" customHeight="1" x14ac:dyDescent="0.3">
      <c r="A115" s="8" t="s">
        <v>905</v>
      </c>
      <c r="B115" s="8" t="s">
        <v>903</v>
      </c>
      <c r="C115" s="8" t="s">
        <v>904</v>
      </c>
      <c r="D115" s="14" t="s">
        <v>350</v>
      </c>
      <c r="E115" s="15">
        <v>0</v>
      </c>
      <c r="F115" s="8" t="s">
        <v>52</v>
      </c>
      <c r="G115" s="15">
        <v>0</v>
      </c>
      <c r="H115" s="8" t="s">
        <v>52</v>
      </c>
      <c r="I115" s="15">
        <v>0</v>
      </c>
      <c r="J115" s="8" t="s">
        <v>52</v>
      </c>
      <c r="K115" s="15">
        <v>0</v>
      </c>
      <c r="L115" s="8" t="s">
        <v>52</v>
      </c>
      <c r="M115" s="15">
        <v>3000</v>
      </c>
      <c r="N115" s="8" t="s">
        <v>52</v>
      </c>
      <c r="O115" s="15">
        <f t="shared" si="4"/>
        <v>3000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8" t="s">
        <v>1114</v>
      </c>
      <c r="X115" s="8" t="s">
        <v>52</v>
      </c>
      <c r="Y115" s="2" t="s">
        <v>52</v>
      </c>
      <c r="Z115" s="2" t="s">
        <v>52</v>
      </c>
      <c r="AA115" s="16"/>
      <c r="AB115" s="2" t="s">
        <v>52</v>
      </c>
    </row>
    <row r="116" spans="1:28" ht="30" customHeight="1" x14ac:dyDescent="0.3">
      <c r="A116" s="8" t="s">
        <v>909</v>
      </c>
      <c r="B116" s="8" t="s">
        <v>907</v>
      </c>
      <c r="C116" s="8" t="s">
        <v>908</v>
      </c>
      <c r="D116" s="14" t="s">
        <v>430</v>
      </c>
      <c r="E116" s="15">
        <v>0</v>
      </c>
      <c r="F116" s="8" t="s">
        <v>52</v>
      </c>
      <c r="G116" s="15">
        <v>0</v>
      </c>
      <c r="H116" s="8" t="s">
        <v>52</v>
      </c>
      <c r="I116" s="15">
        <v>0</v>
      </c>
      <c r="J116" s="8" t="s">
        <v>52</v>
      </c>
      <c r="K116" s="15">
        <v>0</v>
      </c>
      <c r="L116" s="8" t="s">
        <v>52</v>
      </c>
      <c r="M116" s="15">
        <v>189343</v>
      </c>
      <c r="N116" s="8" t="s">
        <v>52</v>
      </c>
      <c r="O116" s="15">
        <f t="shared" si="4"/>
        <v>189343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8" t="s">
        <v>1115</v>
      </c>
      <c r="X116" s="8" t="s">
        <v>52</v>
      </c>
      <c r="Y116" s="2" t="s">
        <v>52</v>
      </c>
      <c r="Z116" s="2" t="s">
        <v>52</v>
      </c>
      <c r="AA116" s="16"/>
      <c r="AB116" s="2" t="s">
        <v>52</v>
      </c>
    </row>
  </sheetData>
  <mergeCells count="15">
    <mergeCell ref="Y3:Y4"/>
    <mergeCell ref="Z3:Z4"/>
    <mergeCell ref="AA3:AA4"/>
    <mergeCell ref="AB3:AB4"/>
    <mergeCell ref="A1:X1"/>
    <mergeCell ref="A2:X2"/>
    <mergeCell ref="A3:A4"/>
    <mergeCell ref="B3:B4"/>
    <mergeCell ref="C3:C4"/>
    <mergeCell ref="D3:D4"/>
    <mergeCell ref="E3:O3"/>
    <mergeCell ref="P3:P4"/>
    <mergeCell ref="Q3:V3"/>
    <mergeCell ref="W3:W4"/>
    <mergeCell ref="X3:X4"/>
  </mergeCells>
  <phoneticPr fontId="3" type="noConversion"/>
  <pageMargins left="0.78740157480314954" right="0" top="0.39370078740157477" bottom="0.39370078740157477" header="0" footer="0"/>
  <pageSetup paperSize="9" scale="4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sqref="A1:M1"/>
    </sheetView>
  </sheetViews>
  <sheetFormatPr defaultRowHeight="16.5" x14ac:dyDescent="0.3"/>
  <sheetData>
    <row r="1" spans="1:7" x14ac:dyDescent="0.3">
      <c r="A1" t="s">
        <v>1116</v>
      </c>
    </row>
    <row r="2" spans="1:7" x14ac:dyDescent="0.3">
      <c r="A2" s="1" t="s">
        <v>1117</v>
      </c>
      <c r="B2" t="s">
        <v>1118</v>
      </c>
      <c r="C2" s="1" t="s">
        <v>1119</v>
      </c>
    </row>
    <row r="3" spans="1:7" x14ac:dyDescent="0.3">
      <c r="A3" s="1" t="s">
        <v>1120</v>
      </c>
      <c r="B3" t="s">
        <v>1121</v>
      </c>
    </row>
    <row r="4" spans="1:7" x14ac:dyDescent="0.3">
      <c r="A4" s="1" t="s">
        <v>1122</v>
      </c>
      <c r="B4">
        <v>5</v>
      </c>
    </row>
    <row r="5" spans="1:7" x14ac:dyDescent="0.3">
      <c r="A5" s="1" t="s">
        <v>1123</v>
      </c>
      <c r="B5">
        <v>5</v>
      </c>
    </row>
    <row r="6" spans="1:7" x14ac:dyDescent="0.3">
      <c r="A6" s="1" t="s">
        <v>1124</v>
      </c>
      <c r="B6" t="s">
        <v>1125</v>
      </c>
    </row>
    <row r="7" spans="1:7" x14ac:dyDescent="0.3">
      <c r="A7" s="1" t="s">
        <v>1126</v>
      </c>
      <c r="B7" t="s">
        <v>1127</v>
      </c>
      <c r="C7">
        <v>1</v>
      </c>
    </row>
    <row r="8" spans="1:7" x14ac:dyDescent="0.3">
      <c r="A8" s="1" t="s">
        <v>1128</v>
      </c>
      <c r="B8" t="s">
        <v>1127</v>
      </c>
      <c r="C8">
        <v>2</v>
      </c>
    </row>
    <row r="9" spans="1:7" x14ac:dyDescent="0.3">
      <c r="A9" s="1" t="s">
        <v>1129</v>
      </c>
      <c r="B9" t="s">
        <v>940</v>
      </c>
      <c r="C9" t="s">
        <v>942</v>
      </c>
      <c r="D9" t="s">
        <v>943</v>
      </c>
      <c r="E9" t="s">
        <v>944</v>
      </c>
      <c r="F9" t="s">
        <v>945</v>
      </c>
      <c r="G9" t="s">
        <v>1130</v>
      </c>
    </row>
    <row r="10" spans="1:7" x14ac:dyDescent="0.3">
      <c r="A10" s="1" t="s">
        <v>1131</v>
      </c>
      <c r="B10">
        <v>1318</v>
      </c>
      <c r="C10">
        <v>0</v>
      </c>
      <c r="D10">
        <v>0</v>
      </c>
    </row>
    <row r="11" spans="1:7" x14ac:dyDescent="0.3">
      <c r="A11" s="1" t="s">
        <v>1132</v>
      </c>
      <c r="B11" t="s">
        <v>1133</v>
      </c>
      <c r="C11">
        <v>3</v>
      </c>
    </row>
    <row r="12" spans="1:7" x14ac:dyDescent="0.3">
      <c r="A12" s="1" t="s">
        <v>1134</v>
      </c>
      <c r="B12" t="s">
        <v>1133</v>
      </c>
      <c r="C12">
        <v>3</v>
      </c>
    </row>
    <row r="13" spans="1:7" x14ac:dyDescent="0.3">
      <c r="A13" s="1" t="s">
        <v>1135</v>
      </c>
      <c r="B13" t="s">
        <v>1133</v>
      </c>
      <c r="C13">
        <v>2</v>
      </c>
    </row>
    <row r="14" spans="1:7" x14ac:dyDescent="0.3">
      <c r="A14" s="1" t="s">
        <v>1136</v>
      </c>
      <c r="B14" t="s">
        <v>1127</v>
      </c>
      <c r="C14">
        <v>5</v>
      </c>
    </row>
    <row r="15" spans="1:7" x14ac:dyDescent="0.3">
      <c r="A15" s="1" t="s">
        <v>1137</v>
      </c>
      <c r="B15" t="s">
        <v>1138</v>
      </c>
      <c r="C15" t="s">
        <v>1139</v>
      </c>
      <c r="D15" t="s">
        <v>1139</v>
      </c>
      <c r="E15" t="s">
        <v>1139</v>
      </c>
      <c r="F15">
        <v>1</v>
      </c>
    </row>
    <row r="16" spans="1:7" x14ac:dyDescent="0.3">
      <c r="A16" s="1" t="s">
        <v>1140</v>
      </c>
      <c r="B16">
        <v>11</v>
      </c>
      <c r="C16">
        <v>12</v>
      </c>
    </row>
    <row r="17" spans="1:13" x14ac:dyDescent="0.3">
      <c r="A17" s="1" t="s">
        <v>1141</v>
      </c>
      <c r="B17">
        <v>0</v>
      </c>
      <c r="C17">
        <v>50</v>
      </c>
      <c r="D17">
        <v>16</v>
      </c>
      <c r="E17">
        <v>60</v>
      </c>
      <c r="F17">
        <v>60</v>
      </c>
      <c r="G17">
        <v>60</v>
      </c>
      <c r="H17">
        <v>94</v>
      </c>
      <c r="I17">
        <v>94</v>
      </c>
      <c r="J17">
        <v>94</v>
      </c>
      <c r="K17">
        <v>0</v>
      </c>
      <c r="L17">
        <v>0</v>
      </c>
      <c r="M17">
        <v>0</v>
      </c>
    </row>
    <row r="18" spans="1:13" x14ac:dyDescent="0.3">
      <c r="A18" s="1" t="s">
        <v>1142</v>
      </c>
      <c r="B18">
        <v>12.5</v>
      </c>
      <c r="C18">
        <v>7.1</v>
      </c>
    </row>
    <row r="19" spans="1:13" x14ac:dyDescent="0.3">
      <c r="A19" s="1" t="s">
        <v>1143</v>
      </c>
    </row>
    <row r="20" spans="1:13" x14ac:dyDescent="0.3">
      <c r="A20" s="1" t="s">
        <v>1144</v>
      </c>
      <c r="B20" s="1" t="s">
        <v>1127</v>
      </c>
      <c r="C20">
        <v>1</v>
      </c>
    </row>
    <row r="21" spans="1:13" x14ac:dyDescent="0.3">
      <c r="A21" t="s">
        <v>1145</v>
      </c>
      <c r="B21" t="s">
        <v>1146</v>
      </c>
      <c r="C21" t="s">
        <v>1147</v>
      </c>
    </row>
    <row r="22" spans="1:13" x14ac:dyDescent="0.3">
      <c r="A22">
        <v>1</v>
      </c>
      <c r="B22" s="1" t="s">
        <v>1148</v>
      </c>
      <c r="C22" s="1" t="s">
        <v>1149</v>
      </c>
    </row>
    <row r="23" spans="1:13" x14ac:dyDescent="0.3">
      <c r="A23">
        <v>2</v>
      </c>
      <c r="B23" s="1" t="s">
        <v>1150</v>
      </c>
      <c r="C23" s="1" t="s">
        <v>1151</v>
      </c>
    </row>
    <row r="24" spans="1:13" x14ac:dyDescent="0.3">
      <c r="A24">
        <v>3</v>
      </c>
      <c r="B24" s="1" t="s">
        <v>1152</v>
      </c>
      <c r="C24" s="1" t="s">
        <v>1153</v>
      </c>
    </row>
    <row r="25" spans="1:13" x14ac:dyDescent="0.3">
      <c r="A25">
        <v>4</v>
      </c>
      <c r="B25" s="1" t="s">
        <v>1154</v>
      </c>
      <c r="C25" s="1" t="s">
        <v>1155</v>
      </c>
    </row>
    <row r="26" spans="1:13" x14ac:dyDescent="0.3">
      <c r="A26">
        <v>5</v>
      </c>
      <c r="B26" s="1" t="s">
        <v>1156</v>
      </c>
      <c r="C26" s="1" t="s">
        <v>52</v>
      </c>
    </row>
    <row r="27" spans="1:13" x14ac:dyDescent="0.3">
      <c r="A27">
        <v>6</v>
      </c>
      <c r="B27" s="1" t="s">
        <v>1157</v>
      </c>
      <c r="C27" s="1" t="s">
        <v>52</v>
      </c>
    </row>
    <row r="28" spans="1:13" x14ac:dyDescent="0.3">
      <c r="A28">
        <v>7</v>
      </c>
      <c r="B28" s="1" t="s">
        <v>1158</v>
      </c>
      <c r="C28" s="1" t="s">
        <v>52</v>
      </c>
    </row>
    <row r="29" spans="1:13" x14ac:dyDescent="0.3">
      <c r="A29">
        <v>8</v>
      </c>
      <c r="B29" s="1" t="s">
        <v>451</v>
      </c>
      <c r="C29" s="1" t="s">
        <v>52</v>
      </c>
    </row>
    <row r="30" spans="1:13" x14ac:dyDescent="0.3">
      <c r="A30">
        <v>9</v>
      </c>
      <c r="B30" s="1" t="s">
        <v>451</v>
      </c>
      <c r="C30" s="1" t="s">
        <v>52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M1"/>
    </sheetView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11</vt:i4>
      </vt:variant>
    </vt:vector>
  </HeadingPairs>
  <TitlesOfParts>
    <vt:vector size="19" baseType="lpstr">
      <vt:lpstr>원가</vt:lpstr>
      <vt:lpstr>공종별집계표</vt:lpstr>
      <vt:lpstr>공종별내역서</vt:lpstr>
      <vt:lpstr>일위대가목록</vt:lpstr>
      <vt:lpstr>일위대가</vt:lpstr>
      <vt:lpstr>단가대비표</vt:lpstr>
      <vt:lpstr> 공사설정 </vt:lpstr>
      <vt:lpstr>Sheet1</vt:lpstr>
      <vt:lpstr>공종별내역서!Print_Area</vt:lpstr>
      <vt:lpstr>공종별집계표!Print_Area</vt:lpstr>
      <vt:lpstr>단가대비표!Print_Area</vt:lpstr>
      <vt:lpstr>원가!Print_Area</vt:lpstr>
      <vt:lpstr>일위대가!Print_Area</vt:lpstr>
      <vt:lpstr>일위대가목록!Print_Area</vt:lpstr>
      <vt:lpstr>공종별내역서!Print_Titles</vt:lpstr>
      <vt:lpstr>공종별집계표!Print_Titles</vt:lpstr>
      <vt:lpstr>단가대비표!Print_Titles</vt:lpstr>
      <vt:lpstr>일위대가!Print_Titles</vt:lpstr>
      <vt:lpstr>일위대가목록!Print_Titles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hsmc_jaemu05</cp:lastModifiedBy>
  <dcterms:created xsi:type="dcterms:W3CDTF">2023-11-06T01:57:00Z</dcterms:created>
  <dcterms:modified xsi:type="dcterms:W3CDTF">2024-03-06T07:29:45Z</dcterms:modified>
</cp:coreProperties>
</file>