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80" firstSheet="1" activeTab="1"/>
  </bookViews>
  <sheets>
    <sheet name="원가" sheetId="8" state="hidden" r:id="rId1"/>
    <sheet name="공종별집계표" sheetId="7" r:id="rId2"/>
    <sheet name="공종별내역서" sheetId="6" r:id="rId3"/>
    <sheet name="Sheet1" sheetId="1" state="hidden" r:id="rId4"/>
  </sheets>
  <definedNames>
    <definedName name="_xlnm.Print_Area" localSheetId="2">공종별내역서!$A$1:$M$147</definedName>
    <definedName name="_xlnm.Print_Area" localSheetId="1">공종별집계표!$A$1:$M$27</definedName>
    <definedName name="_xlnm.Print_Area" localSheetId="0">원가!$B$3:$AL$37</definedName>
    <definedName name="_xlnm.Print_Titles" localSheetId="2">공종별내역서!$1:$3</definedName>
    <definedName name="_xlnm.Print_Titles" localSheetId="1">공종별집계표!$1:$4</definedName>
  </definedNames>
  <calcPr calcId="145621"/>
</workbook>
</file>

<file path=xl/calcChain.xml><?xml version="1.0" encoding="utf-8"?>
<calcChain xmlns="http://schemas.openxmlformats.org/spreadsheetml/2006/main">
  <c r="B4" i="8" l="1"/>
  <c r="M36" i="8"/>
  <c r="M35" i="8"/>
  <c r="M34" i="8"/>
  <c r="AO8" i="8" l="1"/>
  <c r="AO7" i="8"/>
  <c r="M10" i="8"/>
  <c r="M13" i="8"/>
  <c r="M18" i="8" l="1"/>
  <c r="M17" i="8"/>
  <c r="M19" i="8" s="1"/>
  <c r="M21" i="8"/>
  <c r="M11" i="8"/>
  <c r="M12" i="8" s="1"/>
  <c r="M14" i="8" l="1"/>
  <c r="M15" i="8"/>
  <c r="M6" i="8"/>
  <c r="M9" i="8" l="1"/>
  <c r="AP18" i="8" l="1"/>
  <c r="AO18" i="8"/>
  <c r="AO17" i="8"/>
  <c r="M16" i="8" s="1"/>
  <c r="M25" i="8" s="1"/>
  <c r="M26" i="8" s="1"/>
  <c r="M27" i="8" s="1"/>
  <c r="M28" i="8" s="1"/>
  <c r="AO23" i="8" s="1"/>
  <c r="AO6" i="8"/>
  <c r="M20" i="8"/>
  <c r="AP17" i="8"/>
  <c r="N30" i="8" l="1"/>
  <c r="AR26" i="8"/>
  <c r="AR27" i="8"/>
  <c r="AR32" i="8"/>
  <c r="AR33" i="8"/>
  <c r="AR25" i="8"/>
  <c r="AR30" i="8"/>
  <c r="AR31" i="8"/>
  <c r="AR28" i="8"/>
  <c r="AR29" i="8"/>
  <c r="M30" i="8"/>
  <c r="M31" i="8" s="1"/>
  <c r="M32" i="8" s="1"/>
  <c r="M33" i="8" s="1"/>
  <c r="N21" i="8" l="1"/>
  <c r="AO13" i="8"/>
  <c r="N16" i="8"/>
  <c r="M37" i="8"/>
  <c r="AO15" i="8"/>
  <c r="AG4" i="8" l="1"/>
  <c r="T4" i="8" s="1"/>
</calcChain>
</file>

<file path=xl/comments1.xml><?xml version="1.0" encoding="utf-8"?>
<comments xmlns="http://schemas.openxmlformats.org/spreadsheetml/2006/main">
  <authors>
    <author>Owner</author>
  </authors>
  <commentList>
    <comment ref="AO13" authorId="0">
      <text>
        <r>
          <rPr>
            <sz val="10"/>
            <color indexed="81"/>
            <rFont val="Tahoma"/>
            <family val="2"/>
          </rPr>
          <t>2.3%</t>
        </r>
      </text>
    </comment>
    <comment ref="AO15" authorId="0">
      <text>
        <r>
          <rPr>
            <sz val="10"/>
            <color indexed="81"/>
            <rFont val="Tahoma"/>
            <family val="2"/>
          </rPr>
          <t>5</t>
        </r>
        <r>
          <rPr>
            <sz val="10"/>
            <color indexed="81"/>
            <rFont val="돋움"/>
            <family val="3"/>
            <charset val="129"/>
          </rPr>
          <t>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: 2.93%
5</t>
        </r>
        <r>
          <rPr>
            <sz val="10"/>
            <color indexed="81"/>
            <rFont val="돋움"/>
            <family val="3"/>
            <charset val="129"/>
          </rPr>
          <t>억</t>
        </r>
        <r>
          <rPr>
            <sz val="10"/>
            <color indexed="81"/>
            <rFont val="Tahoma"/>
            <family val="2"/>
          </rPr>
          <t>~50</t>
        </r>
        <r>
          <rPr>
            <sz val="10"/>
            <color indexed="81"/>
            <rFont val="돋움"/>
            <family val="3"/>
            <charset val="129"/>
          </rPr>
          <t>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: 1.86%+5,349</t>
        </r>
        <r>
          <rPr>
            <sz val="10"/>
            <color indexed="81"/>
            <rFont val="돋움"/>
            <family val="3"/>
            <charset val="129"/>
          </rPr>
          <t xml:space="preserve">천원
</t>
        </r>
        <r>
          <rPr>
            <sz val="10"/>
            <color indexed="81"/>
            <rFont val="Tahoma"/>
            <family val="2"/>
          </rPr>
          <t>50</t>
        </r>
        <r>
          <rPr>
            <sz val="10"/>
            <color indexed="81"/>
            <rFont val="돋움"/>
            <family val="3"/>
            <charset val="129"/>
          </rPr>
          <t>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: 1.97%</t>
        </r>
      </text>
    </comment>
  </commentList>
</comments>
</file>

<file path=xl/sharedStrings.xml><?xml version="1.0" encoding="utf-8"?>
<sst xmlns="http://schemas.openxmlformats.org/spreadsheetml/2006/main" count="1489" uniqueCount="485">
  <si>
    <t>공 종 별 집 계 표</t>
  </si>
  <si>
    <t>[ 홍성의료원 2차 리모델링공사-소방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</si>
  <si>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</si>
  <si>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</si>
  <si>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</si>
  <si>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</si>
  <si>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</si>
  <si>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</si>
  <si>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</si>
  <si>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</si>
  <si>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</si>
  <si>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</si>
  <si>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</si>
  <si>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</si>
  <si>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</si>
  <si>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</si>
  <si>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</si>
  <si>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</si>
  <si>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</si>
  <si>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</si>
  <si>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</si>
  <si>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</si>
  <si>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</si>
  <si>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</si>
  <si>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</si>
  <si>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</si>
  <si>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</si>
  <si>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</si>
  <si>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</si>
  <si>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</si>
  <si>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</si>
  <si>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</si>
  <si>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</si>
  <si>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</si>
  <si>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</si>
  <si>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</si>
  <si>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</si>
  <si>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</si>
  <si>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</si>
  <si>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</si>
  <si>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</si>
  <si>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</si>
  <si>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</si>
  <si>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</si>
  <si>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</si>
  <si>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</si>
  <si>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</si>
  <si>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</si>
  <si>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</si>
  <si>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</si>
  <si>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</si>
  <si>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2차 리모델링공사-소방</t>
  </si>
  <si>
    <t/>
  </si>
  <si>
    <t>01</t>
  </si>
  <si>
    <t>0101  전기소방공사</t>
  </si>
  <si>
    <t>0101</t>
  </si>
  <si>
    <t>010101  자동화재탐지설비공사</t>
  </si>
  <si>
    <t>010101</t>
  </si>
  <si>
    <t>나사없는전선관</t>
  </si>
  <si>
    <t>용융아연도도금 E19</t>
  </si>
  <si>
    <t>M</t>
  </si>
  <si>
    <t>호표 13</t>
  </si>
  <si>
    <t>572AD14EF12F4FC5508E509A4D4B0F</t>
  </si>
  <si>
    <t>T</t>
  </si>
  <si>
    <t>F</t>
  </si>
  <si>
    <t>010101572AD14EF12F4FC5508E509A4D4B0F</t>
  </si>
  <si>
    <t>용융아연도도금 E25</t>
  </si>
  <si>
    <t>호표 14</t>
  </si>
  <si>
    <t>572AD14EF12F4FC5508E509A4D48BB</t>
  </si>
  <si>
    <t>010101572AD14EF12F4FC5508E509A4D48BB</t>
  </si>
  <si>
    <t>1종금속제가요전선관</t>
  </si>
  <si>
    <t xml:space="preserve"> 16 mm 비방수</t>
  </si>
  <si>
    <t>호표 16</t>
  </si>
  <si>
    <t>572AD14EF12F4FC55194A2169E3F05</t>
  </si>
  <si>
    <t>010101572AD14EF12F4FC55194A2169E3F05</t>
  </si>
  <si>
    <t>저독성폴리올레핀절연전선(HFIX)</t>
  </si>
  <si>
    <t>1.5㎟(1.38㎜)(4열)</t>
  </si>
  <si>
    <t>호표 23</t>
  </si>
  <si>
    <t>572AD14EF12C428357243BCE6E3E2B</t>
  </si>
  <si>
    <t>010101572AD14EF12C428357243BCE6E3E2B</t>
  </si>
  <si>
    <t>1.5㎟(1.38㎜)(8열)</t>
  </si>
  <si>
    <t>호표 24</t>
  </si>
  <si>
    <t>572AD14EF12C428357243BCE6E3AB0</t>
  </si>
  <si>
    <t>010101572AD14EF12C428357243BCE6E3AB0</t>
  </si>
  <si>
    <t>2.5㎟(1.78㎜)(2열)</t>
  </si>
  <si>
    <t>호표 25</t>
  </si>
  <si>
    <t>572AD14EF12C428357243BCE6E37FB</t>
  </si>
  <si>
    <t>010101572AD14EF12C428357243BCE6E37FB</t>
  </si>
  <si>
    <t>2.5㎟(1.78㎜)(10열)</t>
  </si>
  <si>
    <t>호표 26</t>
  </si>
  <si>
    <t>572AD14EF12C428357243BCE6D1F57</t>
  </si>
  <si>
    <t>010101572AD14EF12C428357243BCE6D1F57</t>
  </si>
  <si>
    <t>TSP CABLE</t>
  </si>
  <si>
    <t>AWG 18</t>
  </si>
  <si>
    <t>호표 3</t>
  </si>
  <si>
    <t>502C3145352B4B765DB15889FC13C1</t>
  </si>
  <si>
    <t>010101502C3145352B4B765DB15889FC13C1</t>
  </si>
  <si>
    <t>0.6/1kV제어용난연(F-CVV-SB)</t>
  </si>
  <si>
    <t>2C 1.5㎟</t>
  </si>
  <si>
    <t>호표 4</t>
  </si>
  <si>
    <t>502C3145352B4B765DB3081D830ED9</t>
  </si>
  <si>
    <t>010101502C3145352B4B765DB3081D830ED9</t>
  </si>
  <si>
    <t>전선관지지행거-천장</t>
  </si>
  <si>
    <t xml:space="preserve"> W100</t>
  </si>
  <si>
    <t>개소</t>
  </si>
  <si>
    <t>호표 17</t>
  </si>
  <si>
    <t>572AD14EF12F4FC55CBF9CA8D616E8</t>
  </si>
  <si>
    <t>010101572AD14EF12F4FC55CBF9CA8D616E8</t>
  </si>
  <si>
    <t xml:space="preserve"> W150</t>
  </si>
  <si>
    <t>호표 18</t>
  </si>
  <si>
    <t>572AD14EF12F4FC55CBF9CA8D615C1</t>
  </si>
  <si>
    <t>010101572AD14EF12F4FC55CBF9CA8D615C1</t>
  </si>
  <si>
    <t>나사없는전선관 지지행거</t>
  </si>
  <si>
    <t>E19</t>
  </si>
  <si>
    <t>호표 19</t>
  </si>
  <si>
    <t>572AD14EF12F4FC55CBF9CA8D34310</t>
  </si>
  <si>
    <t>010101572AD14EF12F4FC55CBF9CA8D34310</t>
  </si>
  <si>
    <t>E25</t>
  </si>
  <si>
    <t>호표 20</t>
  </si>
  <si>
    <t>572AD14EF12F4FC55CBF9CA8D3405C</t>
  </si>
  <si>
    <t>010101572AD14EF12F4FC55CBF9CA8D3405C</t>
  </si>
  <si>
    <t>아우트렛박스(노출)</t>
  </si>
  <si>
    <t>8각 54㎜</t>
  </si>
  <si>
    <t>개</t>
  </si>
  <si>
    <t>호표 29</t>
  </si>
  <si>
    <t>572AD14EF1274A6F5D03CA970BE47D</t>
  </si>
  <si>
    <t>010101572AD14EF1274A6F5D03CA970BE47D</t>
  </si>
  <si>
    <t>중형4각 54㎜</t>
  </si>
  <si>
    <t>호표 30</t>
  </si>
  <si>
    <t>572AD14EF1274A6F5D03CA970BEBA7</t>
  </si>
  <si>
    <t>010101572AD14EF1274A6F5D03CA970BEBA7</t>
  </si>
  <si>
    <t>스위치박스</t>
  </si>
  <si>
    <t>2 개용 54 mm</t>
  </si>
  <si>
    <t>호표 31</t>
  </si>
  <si>
    <t>572AD14EF1274A6F5D03CA970ADD06</t>
  </si>
  <si>
    <t>010101572AD14EF1274A6F5D03CA970ADD06</t>
  </si>
  <si>
    <t>수동발신기</t>
  </si>
  <si>
    <t>소화전상부</t>
  </si>
  <si>
    <t>SET</t>
  </si>
  <si>
    <t>호표 34</t>
  </si>
  <si>
    <t>572AD14EC42E4D20500168D10F0F92</t>
  </si>
  <si>
    <t>010101572AD14EC42E4D20500168D10F0F92</t>
  </si>
  <si>
    <t>단독형(SUS)</t>
  </si>
  <si>
    <t>호표 35</t>
  </si>
  <si>
    <t>572AD14EC42E4D20500168D10F0DE4</t>
  </si>
  <si>
    <t>010101572AD14EC42E4D20500168D10F0DE4</t>
  </si>
  <si>
    <t>화재감지기</t>
  </si>
  <si>
    <t>열감지기,차동식스포트형</t>
  </si>
  <si>
    <t>호표 37</t>
  </si>
  <si>
    <t>572AD14EC42E4D20500168D10E667A</t>
  </si>
  <si>
    <t>010101572AD14EC42E4D20500168D10E667A</t>
  </si>
  <si>
    <t>연기감지기,광전식2종-비축적</t>
  </si>
  <si>
    <t>호표 38</t>
  </si>
  <si>
    <t>572AD14EC42E4D20500168D10D411E</t>
  </si>
  <si>
    <t>010101572AD14EC42E4D20500168D10D411E</t>
  </si>
  <si>
    <t>감지기(ANALOG),광전식</t>
  </si>
  <si>
    <t>호표 39</t>
  </si>
  <si>
    <t>572AD14EC42E4D20500168D10D43CB</t>
  </si>
  <si>
    <t>010101572AD14EC42E4D20500168D10D43CB</t>
  </si>
  <si>
    <t>시각경보기</t>
  </si>
  <si>
    <t>15cd</t>
  </si>
  <si>
    <t>호표 47</t>
  </si>
  <si>
    <t>572AD14EC42E4D2050016A9EFC1229</t>
  </si>
  <si>
    <t>010101572AD14EC42E4D2050016A9EFC1229</t>
  </si>
  <si>
    <t>DC 전원반</t>
  </si>
  <si>
    <t>15A</t>
  </si>
  <si>
    <t>대</t>
  </si>
  <si>
    <t>호표 48</t>
  </si>
  <si>
    <t>572AD14EC42E4D2050016A9EFD3932</t>
  </si>
  <si>
    <t>010101572AD14EC42E4D2050016A9EFD3932</t>
  </si>
  <si>
    <t>화재 수신기</t>
  </si>
  <si>
    <t>305 회로(재료비 제외)</t>
  </si>
  <si>
    <t>호표 50</t>
  </si>
  <si>
    <t>572AD14EC42E4D2050016D52A415C8</t>
  </si>
  <si>
    <t>010101572AD14EC42E4D2050016D52A415C8</t>
  </si>
  <si>
    <t>중계기수용함</t>
  </si>
  <si>
    <t>1 개용</t>
  </si>
  <si>
    <t>호표 49</t>
  </si>
  <si>
    <t>572AD14EC42E4D2050016A9EFFEA21</t>
  </si>
  <si>
    <t>010101572AD14EC42E4D2050016A9EFFEA21</t>
  </si>
  <si>
    <t>중계기</t>
  </si>
  <si>
    <t>2/2 감시/제어</t>
  </si>
  <si>
    <t>호표 51</t>
  </si>
  <si>
    <t>572AD14EC42E4D2050016D534B9A71</t>
  </si>
  <si>
    <t>010101572AD14EC42E4D2050016D534B9A71</t>
  </si>
  <si>
    <t>4/4 감시/제어</t>
  </si>
  <si>
    <t>호표 52</t>
  </si>
  <si>
    <t>572AD14EC42E4D2050016D534B9B1A</t>
  </si>
  <si>
    <t>010101572AD14EC42E4D2050016D534B9B1A</t>
  </si>
  <si>
    <t>배관용홈파기</t>
  </si>
  <si>
    <t>22C 이하</t>
  </si>
  <si>
    <t>호표 33</t>
  </si>
  <si>
    <t>572AD14EF1274A6F5F31C40AD3351B</t>
  </si>
  <si>
    <t>010101572AD14EF1274A6F5F31C40AD3351B</t>
  </si>
  <si>
    <t>박스커넥터, 16 mm 비방수</t>
  </si>
  <si>
    <t>504FB1458B27489859AFCEE4B56D0D4BACFC80</t>
  </si>
  <si>
    <t>010101504FB1458B27489859AFCEE4B56D0D4BACFC80</t>
  </si>
  <si>
    <t>아우트렛박스 커버</t>
  </si>
  <si>
    <t>8각, 평</t>
  </si>
  <si>
    <t>504FB1458B264E32594477DA26A31EE9F0FF3C</t>
  </si>
  <si>
    <t>010101504FB1458B264E32594477DA26A31EE9F0FF3C</t>
  </si>
  <si>
    <t>4각, 평</t>
  </si>
  <si>
    <t>504FB1458B264E32594477DA26A31EE9F0FF3F</t>
  </si>
  <si>
    <t>010101504FB1458B264E32594477DA26A31EE9F0FF3F</t>
  </si>
  <si>
    <t>나사없는전선관용 부품</t>
  </si>
  <si>
    <t>커플링, E19</t>
  </si>
  <si>
    <t>504FB1458B27489859AFC005D1D6982621862C</t>
  </si>
  <si>
    <t>010101504FB1458B27489859AFC005D1D6982621862C</t>
  </si>
  <si>
    <t>커플링, E25</t>
  </si>
  <si>
    <t>504FB1458B27489859AFC005D1D6982621862D</t>
  </si>
  <si>
    <t>010101504FB1458B27489859AFC005D1D6982621862D</t>
  </si>
  <si>
    <t>박스커넥터, E19</t>
  </si>
  <si>
    <t>504FB1458B27489859AFC005D1D69826218358</t>
  </si>
  <si>
    <t>010101504FB1458B27489859AFC005D1D69826218358</t>
  </si>
  <si>
    <t>박스커넥터, E25</t>
  </si>
  <si>
    <t>504FB1458B27489859AFC005D1D69826218359</t>
  </si>
  <si>
    <t>010101504FB1458B27489859AFC005D1D69826218359</t>
  </si>
  <si>
    <t>수신기프로그램입력</t>
  </si>
  <si>
    <t>기본 10회로</t>
  </si>
  <si>
    <t>57A5314F08254192594433B73C8DB7CEF1B01D</t>
  </si>
  <si>
    <t>01010157A5314F08254192594433B73C8DB7CEF1B01D</t>
  </si>
  <si>
    <t>추가 295회로</t>
  </si>
  <si>
    <t>57A5314F08254192594433B73C8DB7CEF1B13F</t>
  </si>
  <si>
    <t>01010157A5314F08254192594433B73C8DB7CEF1B13F</t>
  </si>
  <si>
    <t>CRT프로그램입력</t>
  </si>
  <si>
    <t>57A5314F08254192594433B73C8DB7CEF1B13A</t>
  </si>
  <si>
    <t>01010157A5314F08254192594433B73C8DB7CEF1B13A</t>
  </si>
  <si>
    <t>추가 205회로</t>
  </si>
  <si>
    <t>57A5314F08254192594433B73C8DB7CEF1B2C6</t>
  </si>
  <si>
    <t>01010157A5314F08254192594433B73C8DB7CEF1B2C6</t>
  </si>
  <si>
    <t>[ 합           계 ]</t>
  </si>
  <si>
    <t>TOTAL</t>
  </si>
  <si>
    <t>010102  유도등설비공사</t>
  </si>
  <si>
    <t>010102</t>
  </si>
  <si>
    <t>010102572AD14EF12F4FC5508E509A4D4B0F</t>
  </si>
  <si>
    <t>010102572AD14EF12F4FC55194A2169E3F05</t>
  </si>
  <si>
    <t>010102572AD14EF12C428357243BCE6E37FB</t>
  </si>
  <si>
    <t>010102572AD14EF12F4FC55CBF9CA8D34310</t>
  </si>
  <si>
    <t>010102572AD14EF1274A6F5D03CA970BE47D</t>
  </si>
  <si>
    <t>010102572AD14EF1274A6F5D03CA970BEBA7</t>
  </si>
  <si>
    <t>010102572AD14EF1274A6F5D03CA970ADD06</t>
  </si>
  <si>
    <t>피난구 유도등(고휘도)</t>
  </si>
  <si>
    <t>LED, 소형(양면), 60분</t>
  </si>
  <si>
    <t>호표 41</t>
  </si>
  <si>
    <t>572AD14EC42E4D2050016BA4C514CB</t>
  </si>
  <si>
    <t>010102572AD14EC42E4D2050016BA4C514CB</t>
  </si>
  <si>
    <t>LED, 대형(단면), 60분</t>
  </si>
  <si>
    <t>호표 42</t>
  </si>
  <si>
    <t>572AD14EC42E4D2050016BA4C51324</t>
  </si>
  <si>
    <t>010102572AD14EC42E4D2050016BA4C51324</t>
  </si>
  <si>
    <t>통로 유도등(고휘도)</t>
  </si>
  <si>
    <t>LED, 60분용</t>
  </si>
  <si>
    <t>호표 43</t>
  </si>
  <si>
    <t>572AD14EC42E4D2050016BA4C51177</t>
  </si>
  <si>
    <t>010102572AD14EC42E4D2050016BA4C51177</t>
  </si>
  <si>
    <t>010102572AD14EF1274A6F5F31C40AD3351B</t>
  </si>
  <si>
    <t>010102504FB1458B27489859AFCEE4B56D0D4BACFC80</t>
  </si>
  <si>
    <t>010102504FB1458B264E32594477DA26A31EE9F0FF3C</t>
  </si>
  <si>
    <t>010102504FB1458B264E32594477DA26A31EE9F0FF3F</t>
  </si>
  <si>
    <t>스위치박스 커버</t>
  </si>
  <si>
    <t>4각, 2개용 평</t>
  </si>
  <si>
    <t>504FB1458B264E32594477DA26A31EE9F0FF35</t>
  </si>
  <si>
    <t>010102504FB1458B264E32594477DA26A31EE9F0FF35</t>
  </si>
  <si>
    <t>010102504FB1458B27489859AFC005D1D6982621862C</t>
  </si>
  <si>
    <t>010102504FB1458B27489859AFC005D1D69826218358</t>
  </si>
  <si>
    <t>010103  무선통신설비공사</t>
  </si>
  <si>
    <t>010103</t>
  </si>
  <si>
    <t>용융아연도도금 E31</t>
  </si>
  <si>
    <t>호표 15</t>
  </si>
  <si>
    <t>572AD14EF12F4FC5508E509A4D4941</t>
  </si>
  <si>
    <t>010103572AD14EF12F4FC5508E509A4D4941</t>
  </si>
  <si>
    <t>E31</t>
  </si>
  <si>
    <t>호표 21</t>
  </si>
  <si>
    <t>572AD14EF12F4FC55CBF9CA8D34162</t>
  </si>
  <si>
    <t>010103572AD14EF12F4FC55CBF9CA8D34162</t>
  </si>
  <si>
    <t>무선통신보조설비 주자재</t>
  </si>
  <si>
    <t>호표 53</t>
  </si>
  <si>
    <t>5633714A912F42DA5EE51999840053</t>
  </si>
  <si>
    <t>0101035633714A912F42DA5EE51999840053</t>
  </si>
  <si>
    <t>커플링, E31</t>
  </si>
  <si>
    <t>504FB1458B27489859AFC005D1D6982621862E</t>
  </si>
  <si>
    <t>010103504FB1458B27489859AFC005D1D6982621862E</t>
  </si>
  <si>
    <t>박스커넥터, E31</t>
  </si>
  <si>
    <t>504FB1458B27489859AFC005D1D6982621835A</t>
  </si>
  <si>
    <t>010103504FB1458B27489859AFC005D1D6982621835A</t>
  </si>
  <si>
    <t>노말밴드, E31</t>
  </si>
  <si>
    <t>504FB1458B27489859AFC005D5BC7FEB7E673A</t>
  </si>
  <si>
    <t>010103504FB1458B27489859AFC005D5BC7FEB7E673A</t>
  </si>
  <si>
    <t>010104  임시소화설비공사</t>
  </si>
  <si>
    <t>010104</t>
  </si>
  <si>
    <t>010104572AD14EF12F4FC5508E509A4D4941</t>
  </si>
  <si>
    <t>난연성 비닐절연 접지용전선</t>
  </si>
  <si>
    <t>0.6/1kV F-GV  6㎟</t>
  </si>
  <si>
    <t>호표 27</t>
  </si>
  <si>
    <t>572AD14EF12C428355780BB462A1EE</t>
  </si>
  <si>
    <t>010104572AD14EF12C428355780BB462A1EE</t>
  </si>
  <si>
    <t>0.6/1kV가교폴리에틸렌(F-CV) 옥내</t>
  </si>
  <si>
    <t>2C 6㎟</t>
  </si>
  <si>
    <t>호표 28</t>
  </si>
  <si>
    <t>572AD14EF12D4CF75C1D82066265EB</t>
  </si>
  <si>
    <t>010104572AD14EF12D4CF75C1D82066265EB</t>
  </si>
  <si>
    <t>010104572AD14EF12F4FC55CBF9CA8D34162</t>
  </si>
  <si>
    <t>나사없는전선관 지지대-바닥or벽체</t>
  </si>
  <si>
    <t>호표 22</t>
  </si>
  <si>
    <t>572AD14EF12F4FC55CBF9D4F44C040</t>
  </si>
  <si>
    <t>010104572AD14EF12F4FC55CBF9D4F44C040</t>
  </si>
  <si>
    <t>스위치박스(노출)</t>
  </si>
  <si>
    <t>호표 32</t>
  </si>
  <si>
    <t>572AD14EF1274A6F5D03CA970ADE28</t>
  </si>
  <si>
    <t>010104572AD14EF1274A6F5D03CA970ADE28</t>
  </si>
  <si>
    <t>비상경보장치</t>
  </si>
  <si>
    <t>호표 36</t>
  </si>
  <si>
    <t>572AD14EC42E4D20500168D10F0DE6</t>
  </si>
  <si>
    <t>010104572AD14EC42E4D20500168D10F0DE6</t>
  </si>
  <si>
    <t>가스누설경보기</t>
  </si>
  <si>
    <t>누설경보기</t>
  </si>
  <si>
    <t>호표 40</t>
  </si>
  <si>
    <t>572AD14EC42E4D20500168D10CBA4C</t>
  </si>
  <si>
    <t>010104572AD14EC42E4D20500168D10CBA4C</t>
  </si>
  <si>
    <t>비상라이트</t>
  </si>
  <si>
    <t>일반형</t>
  </si>
  <si>
    <t>호표 44</t>
  </si>
  <si>
    <t>572AD14EC42E4D2050016BA4C36EA5</t>
  </si>
  <si>
    <t>010104572AD14EC42E4D2050016BA4C36EA5</t>
  </si>
  <si>
    <t>간이피난유도선 제어기</t>
  </si>
  <si>
    <t>100M용</t>
  </si>
  <si>
    <t>호표 45</t>
  </si>
  <si>
    <t>572AD14EC42E4D2050016BA4C2421A</t>
  </si>
  <si>
    <t>010104572AD14EC42E4D2050016BA4C2421A</t>
  </si>
  <si>
    <t>LED 케이블</t>
  </si>
  <si>
    <t>유도라인</t>
  </si>
  <si>
    <t>호표 46</t>
  </si>
  <si>
    <t>572AD14EC42E4D2050016BA4C24324</t>
  </si>
  <si>
    <t>010104572AD14EC42E4D2050016BA4C24324</t>
  </si>
  <si>
    <t>010104504FB1458B264E32594477DA26A31EE9F0FF35</t>
  </si>
  <si>
    <t>010104504FB1458B27489859AFC005D1D6982621862E</t>
  </si>
  <si>
    <t>010104504FB1458B27489859AFC005D1D6982621835A</t>
  </si>
  <si>
    <t>소화기</t>
  </si>
  <si>
    <t>분말소화기(ABC) 3단위, 2.5KG</t>
  </si>
  <si>
    <t>503ED1439D2540445A3DCDCB92435D76A7F4B3</t>
  </si>
  <si>
    <t>010104503ED1439D2540445A3DCDCB92435D76A7F4B3</t>
  </si>
  <si>
    <t>대형분말소화기 20KG</t>
  </si>
  <si>
    <t>503ED1439D2540445A3DCDCB92435D76A7F4BF</t>
  </si>
  <si>
    <t>010104503ED1439D2540445A3DCDCB92435D76A7F4BF</t>
  </si>
  <si>
    <t>소화기 받침대</t>
  </si>
  <si>
    <t>503ED1439D2540445A35FE2256AF39FED61071</t>
  </si>
  <si>
    <t>010104503ED1439D2540445A35FE2256AF39FED61071</t>
  </si>
  <si>
    <t>010105  철거공사</t>
  </si>
  <si>
    <t>010105</t>
  </si>
  <si>
    <t>화재감지기 철거</t>
  </si>
  <si>
    <t>EA</t>
  </si>
  <si>
    <t>호표 5</t>
  </si>
  <si>
    <t>502C3145352B4B765DBC64DB33C5C6</t>
  </si>
  <si>
    <t>010105502C3145352B4B765DBC64DB33C5C6</t>
  </si>
  <si>
    <t>피난구유도등 철거</t>
  </si>
  <si>
    <t>호표 6</t>
  </si>
  <si>
    <t>502C3145352B4B765DBC64DB300CDF</t>
  </si>
  <si>
    <t>010105502C3145352B4B765DBC64DB300CDF</t>
  </si>
  <si>
    <t>통로유도등 철거</t>
  </si>
  <si>
    <t>호표 7</t>
  </si>
  <si>
    <t>502C3145352B4B765DBC64DB30090A</t>
  </si>
  <si>
    <t>010105502C3145352B4B765DBC64DB30090A</t>
  </si>
  <si>
    <t>무선기기 접속단자 - 철거</t>
  </si>
  <si>
    <t>호표 8</t>
  </si>
  <si>
    <t>502C3145352B4B765DBC64DB30090F</t>
  </si>
  <si>
    <t>010105502C3145352B4B765DBC64DB30090F</t>
  </si>
  <si>
    <t>DISTRIBUTOR - 철거</t>
  </si>
  <si>
    <t>호표 9</t>
  </si>
  <si>
    <t>502C3145352B4B765DBC64DB300A11</t>
  </si>
  <si>
    <t>010105502C3145352B4B765DBC64DB300A11</t>
  </si>
  <si>
    <t>OUT DOOR ANT - 철거</t>
  </si>
  <si>
    <t>호표 10</t>
  </si>
  <si>
    <t>502C3145352B4B765DBC64DB300A14</t>
  </si>
  <si>
    <t>010105502C3145352B4B765DBC64DB300A14</t>
  </si>
  <si>
    <t>중계기 철거</t>
  </si>
  <si>
    <t>2/2</t>
  </si>
  <si>
    <t>호표 11</t>
  </si>
  <si>
    <t>502C3145352B4B765DBC64DB300B39</t>
  </si>
  <si>
    <t>010105502C3145352B4B765DBC64DB300B39</t>
  </si>
  <si>
    <t>4/4</t>
  </si>
  <si>
    <t>호표 12</t>
  </si>
  <si>
    <t>502C3145352B4B765DBC64DB300B3C</t>
  </si>
  <si>
    <t>010105502C3145352B4B765DBC64DB300B3C</t>
  </si>
  <si>
    <t>전기소방공사</t>
    <phoneticPr fontId="3" type="noConversion"/>
  </si>
  <si>
    <t>전기소방공사</t>
    <phoneticPr fontId="3" type="noConversion"/>
  </si>
  <si>
    <t>전기소방공사</t>
    <phoneticPr fontId="3" type="noConversion"/>
  </si>
  <si>
    <t>전기소방공사</t>
    <phoneticPr fontId="3" type="noConversion"/>
  </si>
  <si>
    <t>시트명</t>
    <phoneticPr fontId="7" type="noConversion"/>
  </si>
  <si>
    <t>공종별집계표</t>
    <phoneticPr fontId="7" type="noConversion"/>
  </si>
  <si>
    <t>행</t>
    <phoneticPr fontId="7" type="noConversion"/>
  </si>
  <si>
    <t>금액:</t>
    <phoneticPr fontId="7" type="noConversion"/>
  </si>
  <si>
    <t>원 정</t>
    <phoneticPr fontId="7" type="noConversion"/>
  </si>
  <si>
    <t>(</t>
    <phoneticPr fontId="7" type="noConversion"/>
  </si>
  <si>
    <t>W</t>
    <phoneticPr fontId="7" type="noConversion"/>
  </si>
  <si>
    <t>)</t>
    <phoneticPr fontId="7" type="noConversion"/>
  </si>
  <si>
    <t>열</t>
    <phoneticPr fontId="7" type="noConversion"/>
  </si>
  <si>
    <t>비목</t>
    <phoneticPr fontId="7" type="noConversion"/>
  </si>
  <si>
    <t xml:space="preserve">구분 </t>
    <phoneticPr fontId="7" type="noConversion"/>
  </si>
  <si>
    <t>금액</t>
    <phoneticPr fontId="7" type="noConversion"/>
  </si>
  <si>
    <t>구성비</t>
    <phoneticPr fontId="7" type="noConversion"/>
  </si>
  <si>
    <t>비고</t>
    <phoneticPr fontId="7" type="noConversion"/>
  </si>
  <si>
    <t>F</t>
    <phoneticPr fontId="7" type="noConversion"/>
  </si>
  <si>
    <t>순공사비원가</t>
    <phoneticPr fontId="7" type="noConversion"/>
  </si>
  <si>
    <t>재료비</t>
    <phoneticPr fontId="7" type="noConversion"/>
  </si>
  <si>
    <t>직접재료비</t>
    <phoneticPr fontId="7" type="noConversion"/>
  </si>
  <si>
    <t>순공사비</t>
    <phoneticPr fontId="7" type="noConversion"/>
  </si>
  <si>
    <t>간접재료비</t>
    <phoneticPr fontId="7" type="noConversion"/>
  </si>
  <si>
    <t>관급총액</t>
    <phoneticPr fontId="7" type="noConversion"/>
  </si>
  <si>
    <t>작업부산물</t>
    <phoneticPr fontId="7" type="noConversion"/>
  </si>
  <si>
    <t>한전비</t>
    <phoneticPr fontId="7" type="noConversion"/>
  </si>
  <si>
    <t>소계</t>
    <phoneticPr fontId="7" type="noConversion"/>
  </si>
  <si>
    <t>H</t>
    <phoneticPr fontId="7" type="noConversion"/>
  </si>
  <si>
    <t>노무비</t>
    <phoneticPr fontId="7" type="noConversion"/>
  </si>
  <si>
    <t>직접노무비(가)</t>
    <phoneticPr fontId="7" type="noConversion"/>
  </si>
  <si>
    <t>간접노무비(나)</t>
    <phoneticPr fontId="7" type="noConversion"/>
  </si>
  <si>
    <t xml:space="preserve"> 직접노무비의</t>
    <phoneticPr fontId="7" type="noConversion"/>
  </si>
  <si>
    <t>J</t>
    <phoneticPr fontId="7" type="noConversion"/>
  </si>
  <si>
    <t>경비</t>
    <phoneticPr fontId="7" type="noConversion"/>
  </si>
  <si>
    <t>기계경비</t>
    <phoneticPr fontId="7" type="noConversion"/>
  </si>
  <si>
    <t>퇴직공제비</t>
    <phoneticPr fontId="16" type="noConversion"/>
  </si>
  <si>
    <t>고용보험료</t>
    <phoneticPr fontId="7" type="noConversion"/>
  </si>
  <si>
    <t xml:space="preserve"> 노무비의</t>
    <phoneticPr fontId="7" type="noConversion"/>
  </si>
  <si>
    <t>산재보험료</t>
    <phoneticPr fontId="7" type="noConversion"/>
  </si>
  <si>
    <t xml:space="preserve"> 노무비의 </t>
    <phoneticPr fontId="7" type="noConversion"/>
  </si>
  <si>
    <t>안전관리비</t>
    <phoneticPr fontId="16" type="noConversion"/>
  </si>
  <si>
    <t>산업안전보건관리비</t>
    <phoneticPr fontId="7" type="noConversion"/>
  </si>
  <si>
    <t>5억미만</t>
    <phoneticPr fontId="16" type="noConversion"/>
  </si>
  <si>
    <t>5억이상 50억미만</t>
    <phoneticPr fontId="16" type="noConversion"/>
  </si>
  <si>
    <t>건강보험료</t>
    <phoneticPr fontId="7" type="noConversion"/>
  </si>
  <si>
    <t xml:space="preserve"> 직접노무비의 </t>
    <phoneticPr fontId="7" type="noConversion"/>
  </si>
  <si>
    <t>a.</t>
    <phoneticPr fontId="16" type="noConversion"/>
  </si>
  <si>
    <t>연금보험료</t>
    <phoneticPr fontId="7" type="noConversion"/>
  </si>
  <si>
    <t>b.</t>
    <phoneticPr fontId="16" type="noConversion"/>
  </si>
  <si>
    <t>노인장기요양보험료</t>
    <phoneticPr fontId="7" type="noConversion"/>
  </si>
  <si>
    <t xml:space="preserve"> 건강보험료의 </t>
    <phoneticPr fontId="7" type="noConversion"/>
  </si>
  <si>
    <t xml:space="preserve"> (재+직노+도급자관급)의2.93%</t>
    <phoneticPr fontId="7" type="noConversion"/>
  </si>
  <si>
    <t xml:space="preserve"> (재+직노+도급자관급)의1.86%+5,349천원</t>
    <phoneticPr fontId="7" type="noConversion"/>
  </si>
  <si>
    <t>기타경비</t>
    <phoneticPr fontId="7" type="noConversion"/>
  </si>
  <si>
    <t xml:space="preserve"> (재+노)의</t>
    <phoneticPr fontId="7" type="noConversion"/>
  </si>
  <si>
    <t xml:space="preserve"> (재+직노)의 2.93% *1.2</t>
    <phoneticPr fontId="7" type="noConversion"/>
  </si>
  <si>
    <t xml:space="preserve"> ((재+직노)의 1.86%+5,349천원)*1.2</t>
    <phoneticPr fontId="7" type="noConversion"/>
  </si>
  <si>
    <t>퇴직공제부금비</t>
    <phoneticPr fontId="7" type="noConversion"/>
  </si>
  <si>
    <t>배상책임공제료 = 순계약금액 x 기본요율 x [1+(3년(1,095일)초과일수/1,095)]</t>
    <phoneticPr fontId="7" type="noConversion"/>
  </si>
  <si>
    <t>공사이행보증수수료</t>
    <phoneticPr fontId="7" type="noConversion"/>
  </si>
  <si>
    <t>순계약금액 = 공급가액+((관급자관급+도급자관급)-부가가치세)-배상책임공제료</t>
    <phoneticPr fontId="16" type="noConversion"/>
  </si>
  <si>
    <t>환경보전비</t>
    <phoneticPr fontId="7" type="noConversion"/>
  </si>
  <si>
    <t>순계약금액 :</t>
    <phoneticPr fontId="16" type="noConversion"/>
  </si>
  <si>
    <t>지급수수료</t>
    <phoneticPr fontId="7" type="noConversion"/>
  </si>
  <si>
    <t>순계약금액 적용구간</t>
  </si>
  <si>
    <t>기본요율</t>
    <phoneticPr fontId="16" type="noConversion"/>
  </si>
  <si>
    <t>초과일수(3년기본)</t>
    <phoneticPr fontId="16" type="noConversion"/>
  </si>
  <si>
    <t>배상책임공제료</t>
    <phoneticPr fontId="16" type="noConversion"/>
  </si>
  <si>
    <t>5억이하</t>
  </si>
  <si>
    <t>계</t>
    <phoneticPr fontId="7" type="noConversion"/>
  </si>
  <si>
    <t>5억초과~10억이하</t>
  </si>
  <si>
    <t>일반관리비</t>
    <phoneticPr fontId="7" type="noConversion"/>
  </si>
  <si>
    <t xml:space="preserve"> 계의</t>
    <phoneticPr fontId="7" type="noConversion"/>
  </si>
  <si>
    <t>5억미만 6% / 5~30억미만 5.5% / 30~100억미만 5% (공급가액 기준)</t>
    <phoneticPr fontId="7" type="noConversion"/>
  </si>
  <si>
    <t>10억초과~20억이하</t>
  </si>
  <si>
    <t>이윤</t>
    <phoneticPr fontId="7" type="noConversion"/>
  </si>
  <si>
    <t xml:space="preserve"> (노+경비+일.관)의</t>
    <phoneticPr fontId="7" type="noConversion"/>
  </si>
  <si>
    <t>50억미만 15% / 50~300억미만 12% (공급가액 기준)</t>
    <phoneticPr fontId="7" type="noConversion"/>
  </si>
  <si>
    <t>20억초과~30억이하</t>
  </si>
  <si>
    <t>사급자재비</t>
    <phoneticPr fontId="7" type="noConversion"/>
  </si>
  <si>
    <t>30억초과~40억이하</t>
  </si>
  <si>
    <t>배상책임공제료</t>
    <phoneticPr fontId="7" type="noConversion"/>
  </si>
  <si>
    <t>5억미만 0.364% / 5~10억미만 0.351% / 10~20억미만 0.345%</t>
    <phoneticPr fontId="7" type="noConversion"/>
  </si>
  <si>
    <t>40억초과~50억이하</t>
  </si>
  <si>
    <t>공급가액</t>
    <phoneticPr fontId="7" type="noConversion"/>
  </si>
  <si>
    <t>50억초과~70억이하</t>
  </si>
  <si>
    <t>부가가치세</t>
    <phoneticPr fontId="7" type="noConversion"/>
  </si>
  <si>
    <t xml:space="preserve"> 공급가액의</t>
    <phoneticPr fontId="7" type="noConversion"/>
  </si>
  <si>
    <t>70억초과~100억이하</t>
  </si>
  <si>
    <t>도급액</t>
    <phoneticPr fontId="7" type="noConversion"/>
  </si>
  <si>
    <t xml:space="preserve"> 천단위절사</t>
    <phoneticPr fontId="7" type="noConversion"/>
  </si>
  <si>
    <t>100억초과~150억이하</t>
  </si>
  <si>
    <t>한전인입비/사용전검사비</t>
    <phoneticPr fontId="7" type="noConversion"/>
  </si>
  <si>
    <t xml:space="preserve"> 천단위절상</t>
    <phoneticPr fontId="7" type="noConversion"/>
  </si>
  <si>
    <t>☜ 한전비 입력</t>
    <phoneticPr fontId="7" type="noConversion"/>
  </si>
  <si>
    <t>관급자설치 관급자재</t>
    <phoneticPr fontId="7" type="noConversion"/>
  </si>
  <si>
    <t>☜ 관급자관급 입력</t>
    <phoneticPr fontId="7" type="noConversion"/>
  </si>
  <si>
    <t>도급자설치 관급자재</t>
    <phoneticPr fontId="7" type="noConversion"/>
  </si>
  <si>
    <t>☜ 도급자관급 입력</t>
    <phoneticPr fontId="7" type="noConversion"/>
  </si>
  <si>
    <t>총공사비</t>
    <phoneticPr fontId="7" type="noConversion"/>
  </si>
  <si>
    <t>순계약금액 = 총원가(재료비+노무비+경비+일반관리비+이윤) + 관급자재(소바사업자설치및관리)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</si>
</sst>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#"/>
    <numFmt numFmtId="177" formatCode="#,###;\-#,###;#;"/>
    <numFmt numFmtId="181" formatCode="&quot;₩&quot;#,##0_);\(&quot;₩&quot;#,##0\)"/>
    <numFmt numFmtId="182" formatCode="#,##0_);\(#,##0\)"/>
    <numFmt numFmtId="183" formatCode="0.0%"/>
    <numFmt numFmtId="184" formatCode="#,##0_);[Red]\(#,##0\)"/>
    <numFmt numFmtId="185" formatCode="0.000%"/>
    <numFmt numFmtId="186" formatCode="#,##0_ "/>
  </numFmts>
  <fonts count="23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2"/>
      <name val="돋움체"/>
      <family val="3"/>
      <charset val="129"/>
    </font>
    <font>
      <sz val="10"/>
      <name val="돋움체"/>
      <family val="3"/>
      <charset val="129"/>
    </font>
    <font>
      <b/>
      <sz val="11"/>
      <name val="돋움"/>
      <family val="3"/>
      <charset val="129"/>
    </font>
    <font>
      <b/>
      <sz val="10"/>
      <name val="돋움체"/>
      <family val="3"/>
      <charset val="129"/>
    </font>
    <font>
      <sz val="11"/>
      <color rgb="FF7030A0"/>
      <name val="돋움"/>
      <family val="3"/>
      <charset val="129"/>
    </font>
    <font>
      <sz val="9"/>
      <name val="돋움체"/>
      <family val="3"/>
      <charset val="129"/>
    </font>
    <font>
      <sz val="12"/>
      <name val="바탕체"/>
      <family val="1"/>
      <charset val="129"/>
    </font>
    <font>
      <sz val="8"/>
      <name val="맑은 고딕"/>
      <family val="3"/>
      <charset val="129"/>
    </font>
    <font>
      <b/>
      <sz val="11"/>
      <color rgb="FF012BFF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돋움"/>
      <family val="3"/>
      <charset val="129"/>
    </font>
    <font>
      <sz val="11"/>
      <name val="돋움체"/>
      <family val="3"/>
      <charset val="129"/>
    </font>
    <font>
      <sz val="10"/>
      <color indexed="81"/>
      <name val="Tahoma"/>
      <family val="2"/>
    </font>
    <font>
      <sz val="10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15" fillId="0" borderId="0"/>
    <xf numFmtId="0" fontId="6" fillId="0" borderId="0"/>
    <xf numFmtId="41" fontId="6" fillId="0" borderId="0" applyFont="0" applyFill="0" applyBorder="0" applyAlignment="0" applyProtection="0"/>
  </cellStyleXfs>
  <cellXfs count="194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6" fillId="0" borderId="0" xfId="1" applyAlignment="1">
      <alignment horizontal="center"/>
    </xf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181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6" fillId="0" borderId="0" xfId="1" applyBorder="1" applyAlignment="1"/>
    <xf numFmtId="182" fontId="10" fillId="0" borderId="10" xfId="1" applyNumberFormat="1" applyFont="1" applyFill="1" applyBorder="1" applyAlignment="1">
      <alignment horizontal="right" vertical="center"/>
    </xf>
    <xf numFmtId="0" fontId="10" fillId="0" borderId="0" xfId="1" applyFont="1" applyBorder="1" applyAlignment="1">
      <alignment horizontal="left" vertical="center" shrinkToFit="1"/>
    </xf>
    <xf numFmtId="182" fontId="6" fillId="0" borderId="0" xfId="1" applyNumberFormat="1" applyFont="1" applyAlignment="1">
      <alignment horizontal="right"/>
    </xf>
    <xf numFmtId="182" fontId="11" fillId="0" borderId="0" xfId="1" applyNumberFormat="1" applyFont="1" applyBorder="1" applyAlignment="1"/>
    <xf numFmtId="0" fontId="11" fillId="0" borderId="0" xfId="1" applyFont="1" applyBorder="1" applyAlignment="1"/>
    <xf numFmtId="0" fontId="6" fillId="0" borderId="0" xfId="1" applyBorder="1"/>
    <xf numFmtId="182" fontId="10" fillId="0" borderId="12" xfId="1" applyNumberFormat="1" applyFont="1" applyFill="1" applyBorder="1" applyAlignment="1">
      <alignment horizontal="right" vertical="center"/>
    </xf>
    <xf numFmtId="0" fontId="6" fillId="0" borderId="0" xfId="1" applyAlignment="1"/>
    <xf numFmtId="182" fontId="10" fillId="0" borderId="14" xfId="1" applyNumberFormat="1" applyFont="1" applyFill="1" applyBorder="1" applyAlignment="1">
      <alignment horizontal="right" vertical="center"/>
    </xf>
    <xf numFmtId="0" fontId="13" fillId="0" borderId="0" xfId="1" applyFont="1"/>
    <xf numFmtId="0" fontId="13" fillId="0" borderId="0" xfId="1" applyFont="1" applyAlignment="1"/>
    <xf numFmtId="0" fontId="14" fillId="0" borderId="19" xfId="1" applyFont="1" applyBorder="1" applyAlignment="1">
      <alignment vertical="center"/>
    </xf>
    <xf numFmtId="10" fontId="14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right"/>
    </xf>
    <xf numFmtId="0" fontId="10" fillId="0" borderId="16" xfId="3" applyFont="1" applyBorder="1" applyAlignment="1">
      <alignment vertical="center"/>
    </xf>
    <xf numFmtId="0" fontId="10" fillId="0" borderId="17" xfId="3" applyFont="1" applyBorder="1" applyAlignment="1">
      <alignment vertical="center"/>
    </xf>
    <xf numFmtId="0" fontId="6" fillId="0" borderId="0" xfId="2" applyNumberFormat="1" applyFont="1" applyFill="1" applyAlignment="1">
      <alignment horizontal="right"/>
    </xf>
    <xf numFmtId="0" fontId="18" fillId="0" borderId="0" xfId="2" applyNumberFormat="1" applyFont="1" applyFill="1" applyAlignment="1">
      <alignment horizontal="center"/>
    </xf>
    <xf numFmtId="0" fontId="11" fillId="0" borderId="0" xfId="2" applyNumberFormat="1" applyFont="1" applyFill="1"/>
    <xf numFmtId="0" fontId="6" fillId="0" borderId="1" xfId="2" applyNumberFormat="1" applyFont="1" applyFill="1" applyBorder="1" applyAlignment="1">
      <alignment horizontal="right"/>
    </xf>
    <xf numFmtId="0" fontId="6" fillId="0" borderId="1" xfId="2" applyNumberFormat="1" applyFont="1" applyFill="1" applyBorder="1" applyAlignment="1">
      <alignment horizontal="center"/>
    </xf>
    <xf numFmtId="182" fontId="10" fillId="0" borderId="16" xfId="1" applyNumberFormat="1" applyFont="1" applyFill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186" fontId="6" fillId="0" borderId="1" xfId="2" applyNumberFormat="1" applyFont="1" applyFill="1" applyBorder="1" applyAlignment="1">
      <alignment horizontal="center"/>
    </xf>
    <xf numFmtId="0" fontId="6" fillId="0" borderId="0" xfId="1" applyFont="1"/>
    <xf numFmtId="0" fontId="7" fillId="0" borderId="0" xfId="1" applyFont="1"/>
    <xf numFmtId="0" fontId="6" fillId="0" borderId="0" xfId="1" applyAlignment="1">
      <alignment vertical="center"/>
    </xf>
    <xf numFmtId="182" fontId="6" fillId="0" borderId="0" xfId="1" applyNumberFormat="1" applyFont="1"/>
    <xf numFmtId="186" fontId="6" fillId="0" borderId="21" xfId="1" applyNumberFormat="1" applyBorder="1"/>
    <xf numFmtId="186" fontId="19" fillId="0" borderId="22" xfId="1" applyNumberFormat="1" applyFont="1" applyBorder="1"/>
    <xf numFmtId="0" fontId="6" fillId="0" borderId="23" xfId="1" applyBorder="1" applyAlignment="1">
      <alignment horizontal="center" vertical="center"/>
    </xf>
    <xf numFmtId="0" fontId="6" fillId="0" borderId="24" xfId="1" applyBorder="1" applyAlignment="1">
      <alignment horizontal="center" vertical="center"/>
    </xf>
    <xf numFmtId="41" fontId="0" fillId="0" borderId="25" xfId="4" applyFont="1" applyBorder="1" applyAlignment="1">
      <alignment horizontal="left" vertical="center"/>
    </xf>
    <xf numFmtId="41" fontId="19" fillId="0" borderId="4" xfId="4" applyFont="1" applyBorder="1" applyAlignment="1">
      <alignment horizontal="left" vertical="center"/>
    </xf>
    <xf numFmtId="185" fontId="6" fillId="0" borderId="26" xfId="1" applyNumberFormat="1" applyBorder="1" applyAlignment="1">
      <alignment vertical="center"/>
    </xf>
    <xf numFmtId="0" fontId="6" fillId="0" borderId="27" xfId="1" applyBorder="1" applyAlignment="1">
      <alignment vertical="center"/>
    </xf>
    <xf numFmtId="186" fontId="0" fillId="0" borderId="27" xfId="4" applyNumberFormat="1" applyFont="1" applyBorder="1" applyAlignment="1">
      <alignment vertical="center"/>
    </xf>
    <xf numFmtId="182" fontId="10" fillId="0" borderId="1" xfId="1" applyNumberFormat="1" applyFont="1" applyFill="1" applyBorder="1" applyAlignment="1">
      <alignment horizontal="right" vertical="center"/>
    </xf>
    <xf numFmtId="41" fontId="0" fillId="0" borderId="29" xfId="4" applyFont="1" applyBorder="1" applyAlignment="1">
      <alignment vertical="center"/>
    </xf>
    <xf numFmtId="41" fontId="19" fillId="0" borderId="1" xfId="4" applyFont="1" applyBorder="1" applyAlignment="1">
      <alignment vertical="center"/>
    </xf>
    <xf numFmtId="185" fontId="6" fillId="0" borderId="1" xfId="1" applyNumberFormat="1" applyBorder="1" applyAlignment="1">
      <alignment vertical="center"/>
    </xf>
    <xf numFmtId="0" fontId="6" fillId="0" borderId="30" xfId="1" applyBorder="1" applyAlignment="1">
      <alignment vertical="center"/>
    </xf>
    <xf numFmtId="182" fontId="10" fillId="0" borderId="32" xfId="1" applyNumberFormat="1" applyFont="1" applyFill="1" applyBorder="1" applyAlignment="1">
      <alignment horizontal="right" vertical="center"/>
    </xf>
    <xf numFmtId="185" fontId="6" fillId="0" borderId="32" xfId="1" applyNumberFormat="1" applyBorder="1" applyAlignment="1">
      <alignment vertical="center"/>
    </xf>
    <xf numFmtId="182" fontId="10" fillId="0" borderId="39" xfId="1" applyNumberFormat="1" applyFont="1" applyFill="1" applyBorder="1" applyAlignment="1">
      <alignment horizontal="right" vertical="center"/>
    </xf>
    <xf numFmtId="182" fontId="10" fillId="2" borderId="14" xfId="1" applyNumberFormat="1" applyFont="1" applyFill="1" applyBorder="1" applyAlignment="1">
      <alignment horizontal="right" vertical="center"/>
    </xf>
    <xf numFmtId="186" fontId="0" fillId="0" borderId="30" xfId="4" applyNumberFormat="1" applyFont="1" applyBorder="1" applyAlignment="1">
      <alignment vertical="center"/>
    </xf>
    <xf numFmtId="0" fontId="10" fillId="0" borderId="43" xfId="1" applyFont="1" applyBorder="1" applyAlignment="1">
      <alignment vertical="center"/>
    </xf>
    <xf numFmtId="0" fontId="10" fillId="0" borderId="44" xfId="1" applyFont="1" applyBorder="1" applyAlignment="1">
      <alignment vertical="center"/>
    </xf>
    <xf numFmtId="41" fontId="0" fillId="0" borderId="47" xfId="4" applyFont="1" applyBorder="1" applyAlignment="1">
      <alignment vertical="center"/>
    </xf>
    <xf numFmtId="41" fontId="19" fillId="0" borderId="48" xfId="4" applyFont="1" applyBorder="1" applyAlignment="1">
      <alignment vertical="center"/>
    </xf>
    <xf numFmtId="185" fontId="6" fillId="0" borderId="48" xfId="1" applyNumberFormat="1" applyBorder="1" applyAlignment="1">
      <alignment vertical="center"/>
    </xf>
    <xf numFmtId="0" fontId="6" fillId="0" borderId="49" xfId="1" applyBorder="1" applyAlignment="1">
      <alignment vertical="center"/>
    </xf>
    <xf numFmtId="186" fontId="0" fillId="0" borderId="49" xfId="4" applyNumberFormat="1" applyFont="1" applyBorder="1" applyAlignment="1">
      <alignment vertical="center"/>
    </xf>
    <xf numFmtId="182" fontId="10" fillId="0" borderId="12" xfId="1" applyNumberFormat="1" applyFont="1" applyBorder="1" applyAlignment="1">
      <alignment horizontal="right" vertical="center"/>
    </xf>
    <xf numFmtId="0" fontId="10" fillId="0" borderId="50" xfId="1" applyFont="1" applyBorder="1" applyAlignment="1">
      <alignment horizontal="left" vertical="center" shrinkToFit="1"/>
    </xf>
    <xf numFmtId="41" fontId="0" fillId="0" borderId="51" xfId="4" applyFont="1" applyBorder="1"/>
    <xf numFmtId="0" fontId="17" fillId="0" borderId="0" xfId="1" applyFont="1" applyBorder="1" applyAlignment="1">
      <alignment horizontal="left"/>
    </xf>
    <xf numFmtId="0" fontId="20" fillId="0" borderId="0" xfId="1" applyFont="1" applyBorder="1" applyAlignment="1">
      <alignment horizontal="left" vertical="center"/>
    </xf>
    <xf numFmtId="41" fontId="0" fillId="0" borderId="1" xfId="4" applyFont="1" applyBorder="1"/>
    <xf numFmtId="182" fontId="12" fillId="0" borderId="5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182" fontId="6" fillId="0" borderId="0" xfId="1" applyNumberFormat="1"/>
    <xf numFmtId="0" fontId="9" fillId="0" borderId="2" xfId="1" applyFont="1" applyBorder="1" applyAlignment="1">
      <alignment horizontal="left" vertical="center" shrinkToFit="1"/>
    </xf>
    <xf numFmtId="0" fontId="9" fillId="0" borderId="0" xfId="1" applyFont="1" applyAlignment="1">
      <alignment horizontal="right" vertical="center"/>
    </xf>
    <xf numFmtId="0" fontId="9" fillId="0" borderId="2" xfId="1" applyFont="1" applyBorder="1" applyAlignment="1">
      <alignment horizontal="right" vertical="center" shrinkToFit="1"/>
    </xf>
    <xf numFmtId="0" fontId="9" fillId="0" borderId="0" xfId="1" applyFont="1" applyAlignment="1">
      <alignment horizontal="center" vertical="center"/>
    </xf>
    <xf numFmtId="182" fontId="9" fillId="0" borderId="0" xfId="1" applyNumberFormat="1" applyFont="1" applyAlignment="1">
      <alignment horizontal="right" vertical="center" shrinkToFi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12" fillId="0" borderId="14" xfId="1" applyFont="1" applyFill="1" applyBorder="1" applyAlignment="1">
      <alignment horizontal="distributed" vertical="center" indent="2"/>
    </xf>
    <xf numFmtId="0" fontId="10" fillId="0" borderId="14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10" fillId="0" borderId="1" xfId="1" applyFont="1" applyFill="1" applyBorder="1" applyAlignment="1">
      <alignment horizontal="center" vertical="center" textRotation="255"/>
    </xf>
    <xf numFmtId="0" fontId="10" fillId="0" borderId="10" xfId="1" applyFont="1" applyFill="1" applyBorder="1" applyAlignment="1">
      <alignment horizontal="distributed" vertical="center" indent="2"/>
    </xf>
    <xf numFmtId="0" fontId="10" fillId="0" borderId="10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 shrinkToFit="1"/>
    </xf>
    <xf numFmtId="0" fontId="10" fillId="0" borderId="11" xfId="1" applyFont="1" applyBorder="1" applyAlignment="1">
      <alignment horizontal="left" vertical="center" shrinkToFit="1"/>
    </xf>
    <xf numFmtId="0" fontId="10" fillId="0" borderId="12" xfId="1" applyFont="1" applyFill="1" applyBorder="1" applyAlignment="1">
      <alignment horizontal="distributed" vertical="center" indent="2"/>
    </xf>
    <xf numFmtId="0" fontId="10" fillId="0" borderId="16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0" fontId="10" fillId="0" borderId="7" xfId="1" applyFont="1" applyFill="1" applyBorder="1" applyAlignment="1">
      <alignment horizontal="distributed" vertical="center" indent="2" shrinkToFit="1"/>
    </xf>
    <xf numFmtId="0" fontId="6" fillId="0" borderId="8" xfId="1" applyBorder="1" applyAlignment="1">
      <alignment horizontal="distributed" vertical="center" indent="2"/>
    </xf>
    <xf numFmtId="0" fontId="6" fillId="0" borderId="9" xfId="1" applyBorder="1" applyAlignment="1">
      <alignment horizontal="distributed" vertical="center" indent="2"/>
    </xf>
    <xf numFmtId="0" fontId="10" fillId="0" borderId="12" xfId="1" applyFont="1" applyBorder="1" applyAlignment="1">
      <alignment horizontal="left" vertical="center"/>
    </xf>
    <xf numFmtId="183" fontId="10" fillId="0" borderId="17" xfId="1" applyNumberFormat="1" applyFont="1" applyBorder="1" applyAlignment="1">
      <alignment horizontal="left" vertical="center"/>
    </xf>
    <xf numFmtId="183" fontId="10" fillId="0" borderId="18" xfId="1" applyNumberFormat="1" applyFont="1" applyBorder="1" applyAlignment="1">
      <alignment horizontal="left" vertical="center"/>
    </xf>
    <xf numFmtId="0" fontId="10" fillId="0" borderId="7" xfId="1" applyFont="1" applyFill="1" applyBorder="1" applyAlignment="1">
      <alignment horizontal="distributed" vertical="center" indent="2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distributed" vertical="center" indent="2"/>
    </xf>
    <xf numFmtId="0" fontId="14" fillId="0" borderId="16" xfId="1" applyFont="1" applyFill="1" applyBorder="1" applyAlignment="1">
      <alignment horizontal="center" vertical="center"/>
    </xf>
    <xf numFmtId="0" fontId="6" fillId="0" borderId="17" xfId="1" applyBorder="1" applyAlignment="1">
      <alignment horizontal="center" vertical="center"/>
    </xf>
    <xf numFmtId="0" fontId="6" fillId="0" borderId="18" xfId="1" applyBorder="1" applyAlignment="1">
      <alignment horizontal="center" vertical="center"/>
    </xf>
    <xf numFmtId="0" fontId="10" fillId="0" borderId="16" xfId="1" applyFont="1" applyBorder="1" applyAlignment="1">
      <alignment horizontal="left" vertical="center" shrinkToFit="1"/>
    </xf>
    <xf numFmtId="0" fontId="10" fillId="0" borderId="17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14" fillId="0" borderId="0" xfId="1" applyFont="1" applyBorder="1" applyAlignment="1">
      <alignment horizontal="center" vertical="center"/>
    </xf>
    <xf numFmtId="0" fontId="10" fillId="0" borderId="16" xfId="1" applyFont="1" applyFill="1" applyBorder="1" applyAlignment="1">
      <alignment horizontal="distributed" vertical="center" indent="2"/>
    </xf>
    <xf numFmtId="0" fontId="10" fillId="0" borderId="17" xfId="1" applyFont="1" applyFill="1" applyBorder="1" applyAlignment="1">
      <alignment horizontal="distributed" vertical="center" indent="2"/>
    </xf>
    <xf numFmtId="0" fontId="10" fillId="0" borderId="18" xfId="1" applyFont="1" applyFill="1" applyBorder="1" applyAlignment="1">
      <alignment horizontal="distributed" vertical="center" indent="2"/>
    </xf>
    <xf numFmtId="185" fontId="10" fillId="0" borderId="17" xfId="1" applyNumberFormat="1" applyFont="1" applyFill="1" applyBorder="1" applyAlignment="1">
      <alignment horizontal="left" vertical="center"/>
    </xf>
    <xf numFmtId="185" fontId="10" fillId="0" borderId="18" xfId="1" applyNumberFormat="1" applyFont="1" applyFill="1" applyBorder="1" applyAlignment="1">
      <alignment horizontal="left" vertical="center"/>
    </xf>
    <xf numFmtId="184" fontId="17" fillId="0" borderId="1" xfId="2" applyNumberFormat="1" applyFont="1" applyFill="1" applyBorder="1" applyAlignment="1">
      <alignment horizontal="left"/>
    </xf>
    <xf numFmtId="10" fontId="10" fillId="0" borderId="17" xfId="3" applyNumberFormat="1" applyFont="1" applyBorder="1" applyAlignment="1">
      <alignment horizontal="left" vertical="center"/>
    </xf>
    <xf numFmtId="10" fontId="10" fillId="0" borderId="18" xfId="3" applyNumberFormat="1" applyFont="1" applyBorder="1" applyAlignment="1">
      <alignment horizontal="left" vertical="center"/>
    </xf>
    <xf numFmtId="10" fontId="10" fillId="0" borderId="17" xfId="3" applyNumberFormat="1" applyFont="1" applyFill="1" applyBorder="1" applyAlignment="1">
      <alignment horizontal="left" vertical="center"/>
    </xf>
    <xf numFmtId="10" fontId="10" fillId="0" borderId="18" xfId="3" applyNumberFormat="1" applyFont="1" applyFill="1" applyBorder="1" applyAlignment="1">
      <alignment horizontal="left" vertical="center"/>
    </xf>
    <xf numFmtId="0" fontId="17" fillId="0" borderId="1" xfId="2" applyNumberFormat="1" applyFont="1" applyFill="1" applyBorder="1" applyAlignment="1">
      <alignment horizontal="left"/>
    </xf>
    <xf numFmtId="10" fontId="10" fillId="0" borderId="17" xfId="1" applyNumberFormat="1" applyFont="1" applyBorder="1" applyAlignment="1">
      <alignment horizontal="left" vertical="center"/>
    </xf>
    <xf numFmtId="10" fontId="10" fillId="0" borderId="18" xfId="1" applyNumberFormat="1" applyFont="1" applyBorder="1" applyAlignment="1">
      <alignment horizontal="left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10" fontId="10" fillId="0" borderId="17" xfId="1" applyNumberFormat="1" applyFont="1" applyFill="1" applyBorder="1" applyAlignment="1">
      <alignment horizontal="left" vertical="center"/>
    </xf>
    <xf numFmtId="10" fontId="10" fillId="0" borderId="18" xfId="1" applyNumberFormat="1" applyFont="1" applyFill="1" applyBorder="1" applyAlignment="1">
      <alignment horizontal="left" vertical="center"/>
    </xf>
    <xf numFmtId="0" fontId="10" fillId="0" borderId="37" xfId="1" applyFont="1" applyFill="1" applyBorder="1" applyAlignment="1">
      <alignment horizontal="distributed" vertical="center" indent="3"/>
    </xf>
    <xf numFmtId="0" fontId="10" fillId="0" borderId="12" xfId="1" applyFont="1" applyFill="1" applyBorder="1" applyAlignment="1">
      <alignment horizontal="distributed" vertical="center" indent="3"/>
    </xf>
    <xf numFmtId="9" fontId="10" fillId="0" borderId="17" xfId="1" applyNumberFormat="1" applyFont="1" applyBorder="1" applyAlignment="1">
      <alignment horizontal="left" vertical="center"/>
    </xf>
    <xf numFmtId="9" fontId="10" fillId="0" borderId="18" xfId="1" applyNumberFormat="1" applyFont="1" applyBorder="1" applyAlignment="1">
      <alignment horizontal="left" vertical="center"/>
    </xf>
    <xf numFmtId="0" fontId="10" fillId="0" borderId="38" xfId="1" applyFont="1" applyFill="1" applyBorder="1" applyAlignment="1">
      <alignment horizontal="distributed" vertical="center" indent="3"/>
    </xf>
    <xf numFmtId="0" fontId="10" fillId="0" borderId="39" xfId="1" applyFont="1" applyFill="1" applyBorder="1" applyAlignment="1">
      <alignment horizontal="distributed" vertical="center" indent="3"/>
    </xf>
    <xf numFmtId="0" fontId="10" fillId="0" borderId="39" xfId="1" applyFont="1" applyBorder="1" applyAlignment="1">
      <alignment horizontal="left" vertical="center"/>
    </xf>
    <xf numFmtId="0" fontId="10" fillId="0" borderId="39" xfId="1" applyFont="1" applyBorder="1" applyAlignment="1">
      <alignment horizontal="left" vertical="center" shrinkToFit="1"/>
    </xf>
    <xf numFmtId="0" fontId="10" fillId="0" borderId="40" xfId="1" applyFont="1" applyBorder="1" applyAlignment="1">
      <alignment horizontal="left" vertical="center" shrinkToFi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shrinkToFit="1"/>
    </xf>
    <xf numFmtId="0" fontId="10" fillId="0" borderId="28" xfId="1" applyFont="1" applyBorder="1" applyAlignment="1">
      <alignment horizontal="left" vertical="center" shrinkToFit="1"/>
    </xf>
    <xf numFmtId="0" fontId="10" fillId="0" borderId="31" xfId="1" applyFont="1" applyFill="1" applyBorder="1" applyAlignment="1">
      <alignment horizontal="distributed" vertical="center" indent="3"/>
    </xf>
    <xf numFmtId="0" fontId="10" fillId="0" borderId="32" xfId="1" applyFont="1" applyFill="1" applyBorder="1" applyAlignment="1">
      <alignment horizontal="distributed" vertical="center" indent="3"/>
    </xf>
    <xf numFmtId="0" fontId="10" fillId="0" borderId="33" xfId="1" applyFont="1" applyBorder="1" applyAlignment="1">
      <alignment horizontal="left" vertical="center"/>
    </xf>
    <xf numFmtId="0" fontId="10" fillId="0" borderId="34" xfId="1" applyFont="1" applyBorder="1" applyAlignment="1">
      <alignment horizontal="left" vertical="center"/>
    </xf>
    <xf numFmtId="183" fontId="10" fillId="0" borderId="34" xfId="1" applyNumberFormat="1" applyFont="1" applyBorder="1" applyAlignment="1">
      <alignment horizontal="left" vertical="center"/>
    </xf>
    <xf numFmtId="183" fontId="10" fillId="0" borderId="35" xfId="1" applyNumberFormat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 shrinkToFit="1"/>
    </xf>
    <xf numFmtId="0" fontId="10" fillId="0" borderId="8" xfId="1" applyFont="1" applyBorder="1" applyAlignment="1">
      <alignment horizontal="left" vertical="center" shrinkToFit="1"/>
    </xf>
    <xf numFmtId="0" fontId="10" fillId="0" borderId="36" xfId="1" applyFont="1" applyBorder="1" applyAlignment="1">
      <alignment horizontal="left" vertical="center" shrinkToFit="1"/>
    </xf>
    <xf numFmtId="0" fontId="10" fillId="0" borderId="6" xfId="1" applyFont="1" applyFill="1" applyBorder="1" applyAlignment="1">
      <alignment horizontal="center" vertical="center" textRotation="255"/>
    </xf>
    <xf numFmtId="0" fontId="14" fillId="0" borderId="12" xfId="1" applyFont="1" applyFill="1" applyBorder="1" applyAlignment="1">
      <alignment horizontal="distributed" vertical="center" wrapText="1" indent="2"/>
    </xf>
    <xf numFmtId="0" fontId="14" fillId="0" borderId="12" xfId="1" applyFont="1" applyFill="1" applyBorder="1" applyAlignment="1">
      <alignment horizontal="distributed" vertical="center" indent="2"/>
    </xf>
    <xf numFmtId="0" fontId="10" fillId="0" borderId="18" xfId="1" applyFont="1" applyBorder="1" applyAlignment="1">
      <alignment horizontal="left" vertical="center"/>
    </xf>
    <xf numFmtId="0" fontId="10" fillId="0" borderId="41" xfId="1" applyFont="1" applyFill="1" applyBorder="1" applyAlignment="1">
      <alignment horizontal="distributed" vertical="center" indent="3"/>
    </xf>
    <xf numFmtId="0" fontId="10" fillId="0" borderId="14" xfId="1" applyFont="1" applyFill="1" applyBorder="1" applyAlignment="1">
      <alignment horizontal="distributed" vertical="center" indent="3"/>
    </xf>
    <xf numFmtId="9" fontId="10" fillId="0" borderId="44" xfId="1" applyNumberFormat="1" applyFont="1" applyBorder="1" applyAlignment="1">
      <alignment horizontal="left" vertical="center"/>
    </xf>
    <xf numFmtId="9" fontId="10" fillId="0" borderId="45" xfId="1" applyNumberFormat="1" applyFont="1" applyBorder="1" applyAlignment="1">
      <alignment horizontal="left" vertical="center"/>
    </xf>
    <xf numFmtId="0" fontId="12" fillId="0" borderId="42" xfId="1" applyFont="1" applyFill="1" applyBorder="1" applyAlignment="1">
      <alignment horizontal="distributed" vertical="center" indent="3"/>
    </xf>
    <xf numFmtId="0" fontId="12" fillId="0" borderId="10" xfId="1" applyFont="1" applyFill="1" applyBorder="1" applyAlignment="1">
      <alignment horizontal="distributed" vertical="center" indent="3"/>
    </xf>
    <xf numFmtId="0" fontId="10" fillId="0" borderId="32" xfId="1" applyFont="1" applyBorder="1" applyAlignment="1">
      <alignment horizontal="left" vertical="center" shrinkToFit="1"/>
    </xf>
    <xf numFmtId="0" fontId="10" fillId="0" borderId="46" xfId="1" applyFont="1" applyBorder="1" applyAlignment="1">
      <alignment horizontal="left" vertical="center" shrinkToFit="1"/>
    </xf>
    <xf numFmtId="0" fontId="10" fillId="2" borderId="41" xfId="1" applyFont="1" applyFill="1" applyBorder="1" applyAlignment="1">
      <alignment horizontal="distributed" vertical="center" indent="3"/>
    </xf>
    <xf numFmtId="0" fontId="10" fillId="2" borderId="14" xfId="1" applyFont="1" applyFill="1" applyBorder="1" applyAlignment="1">
      <alignment horizontal="distributed" vertical="center" indent="3"/>
    </xf>
    <xf numFmtId="0" fontId="10" fillId="2" borderId="14" xfId="1" quotePrefix="1" applyFont="1" applyFill="1" applyBorder="1" applyAlignment="1">
      <alignment horizontal="left" vertical="center"/>
    </xf>
    <xf numFmtId="0" fontId="10" fillId="2" borderId="14" xfId="1" applyFont="1" applyFill="1" applyBorder="1" applyAlignment="1">
      <alignment horizontal="left" vertical="center"/>
    </xf>
    <xf numFmtId="0" fontId="10" fillId="0" borderId="52" xfId="1" applyFont="1" applyBorder="1" applyAlignment="1">
      <alignment horizontal="distributed" vertical="center" indent="3"/>
    </xf>
    <xf numFmtId="0" fontId="10" fillId="0" borderId="51" xfId="1" applyFont="1" applyBorder="1" applyAlignment="1">
      <alignment horizontal="distributed" vertical="center" indent="3"/>
    </xf>
    <xf numFmtId="0" fontId="10" fillId="0" borderId="51" xfId="1" applyFont="1" applyBorder="1" applyAlignment="1">
      <alignment horizontal="left" vertical="center"/>
    </xf>
    <xf numFmtId="0" fontId="10" fillId="0" borderId="53" xfId="1" applyFont="1" applyBorder="1" applyAlignment="1">
      <alignment horizontal="left" vertical="center" shrinkToFit="1"/>
    </xf>
    <xf numFmtId="0" fontId="10" fillId="0" borderId="54" xfId="1" applyFont="1" applyBorder="1" applyAlignment="1">
      <alignment horizontal="left" vertical="center" shrinkToFit="1"/>
    </xf>
    <xf numFmtId="0" fontId="12" fillId="0" borderId="55" xfId="1" applyFont="1" applyBorder="1" applyAlignment="1">
      <alignment horizontal="distributed" vertical="center" indent="3"/>
    </xf>
    <xf numFmtId="0" fontId="12" fillId="0" borderId="56" xfId="1" applyFont="1" applyBorder="1" applyAlignment="1">
      <alignment horizontal="distributed" vertical="center" indent="3"/>
    </xf>
    <xf numFmtId="0" fontId="12" fillId="0" borderId="56" xfId="1" applyFont="1" applyBorder="1" applyAlignment="1">
      <alignment horizontal="left" vertical="center"/>
    </xf>
    <xf numFmtId="0" fontId="12" fillId="0" borderId="57" xfId="1" applyFont="1" applyBorder="1" applyAlignment="1">
      <alignment horizontal="left" vertical="center"/>
    </xf>
    <xf numFmtId="0" fontId="10" fillId="0" borderId="37" xfId="1" applyFont="1" applyBorder="1" applyAlignment="1">
      <alignment horizontal="distributed" vertical="center" indent="3"/>
    </xf>
    <xf numFmtId="0" fontId="10" fillId="0" borderId="12" xfId="1" applyFont="1" applyBorder="1" applyAlignment="1">
      <alignment horizontal="distributed" vertical="center" indent="3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5">
    <cellStyle name="쉼표 [0] 2" xfId="4"/>
    <cellStyle name="표준" xfId="0" builtinId="0"/>
    <cellStyle name="표준 2" xfId="1"/>
    <cellStyle name="표준_2007원가" xfId="3"/>
    <cellStyle name="표준_원가(22동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0</xdr:rowOff>
    </xdr:from>
    <xdr:to>
      <xdr:col>21</xdr:col>
      <xdr:colOff>66675</xdr:colOff>
      <xdr:row>2</xdr:row>
      <xdr:rowOff>295275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1375" y="342900"/>
          <a:ext cx="2800350" cy="2952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공  사  원  가  계  산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 계   산 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공사원가계산서</a:t>
          </a:r>
        </a:p>
        <a:p>
          <a:pPr algn="ctr" rtl="0">
            <a:defRPr sz="1000"/>
          </a:pPr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Y1238"/>
  <sheetViews>
    <sheetView view="pageBreakPreview" topLeftCell="A7" zoomScaleSheetLayoutView="100" workbookViewId="0">
      <selection activeCell="M41" sqref="M41"/>
    </sheetView>
  </sheetViews>
  <sheetFormatPr defaultRowHeight="13.5" x14ac:dyDescent="0.15"/>
  <cols>
    <col min="1" max="1" width="3.125" style="11" customWidth="1"/>
    <col min="2" max="12" width="3.125" style="12" customWidth="1"/>
    <col min="13" max="13" width="17.75" style="12" customWidth="1"/>
    <col min="14" max="30" width="3.125" style="12" customWidth="1"/>
    <col min="31" max="31" width="2" style="12" customWidth="1"/>
    <col min="32" max="32" width="3.125" style="12" customWidth="1"/>
    <col min="33" max="37" width="4.25" style="12" customWidth="1"/>
    <col min="38" max="39" width="3.125" style="12" customWidth="1"/>
    <col min="40" max="40" width="19.625" style="12" customWidth="1"/>
    <col min="41" max="41" width="21.375" style="12" customWidth="1"/>
    <col min="42" max="42" width="17.25" style="12" customWidth="1"/>
    <col min="43" max="43" width="18.5" style="12" customWidth="1"/>
    <col min="44" max="44" width="15.25" style="12" bestFit="1" customWidth="1"/>
    <col min="45" max="157" width="3.125" style="12" customWidth="1"/>
    <col min="158" max="256" width="9" style="12"/>
    <col min="257" max="268" width="3.125" style="12" customWidth="1"/>
    <col min="269" max="269" width="17.75" style="12" customWidth="1"/>
    <col min="270" max="286" width="3.125" style="12" customWidth="1"/>
    <col min="287" max="287" width="2" style="12" customWidth="1"/>
    <col min="288" max="288" width="3.125" style="12" customWidth="1"/>
    <col min="289" max="293" width="4.25" style="12" customWidth="1"/>
    <col min="294" max="295" width="3.125" style="12" customWidth="1"/>
    <col min="296" max="296" width="19.625" style="12" customWidth="1"/>
    <col min="297" max="297" width="21.375" style="12" customWidth="1"/>
    <col min="298" max="298" width="17.25" style="12" customWidth="1"/>
    <col min="299" max="299" width="18.5" style="12" customWidth="1"/>
    <col min="300" max="300" width="15.25" style="12" bestFit="1" customWidth="1"/>
    <col min="301" max="413" width="3.125" style="12" customWidth="1"/>
    <col min="414" max="512" width="9" style="12"/>
    <col min="513" max="524" width="3.125" style="12" customWidth="1"/>
    <col min="525" max="525" width="17.75" style="12" customWidth="1"/>
    <col min="526" max="542" width="3.125" style="12" customWidth="1"/>
    <col min="543" max="543" width="2" style="12" customWidth="1"/>
    <col min="544" max="544" width="3.125" style="12" customWidth="1"/>
    <col min="545" max="549" width="4.25" style="12" customWidth="1"/>
    <col min="550" max="551" width="3.125" style="12" customWidth="1"/>
    <col min="552" max="552" width="19.625" style="12" customWidth="1"/>
    <col min="553" max="553" width="21.375" style="12" customWidth="1"/>
    <col min="554" max="554" width="17.25" style="12" customWidth="1"/>
    <col min="555" max="555" width="18.5" style="12" customWidth="1"/>
    <col min="556" max="556" width="15.25" style="12" bestFit="1" customWidth="1"/>
    <col min="557" max="669" width="3.125" style="12" customWidth="1"/>
    <col min="670" max="768" width="9" style="12"/>
    <col min="769" max="780" width="3.125" style="12" customWidth="1"/>
    <col min="781" max="781" width="17.75" style="12" customWidth="1"/>
    <col min="782" max="798" width="3.125" style="12" customWidth="1"/>
    <col min="799" max="799" width="2" style="12" customWidth="1"/>
    <col min="800" max="800" width="3.125" style="12" customWidth="1"/>
    <col min="801" max="805" width="4.25" style="12" customWidth="1"/>
    <col min="806" max="807" width="3.125" style="12" customWidth="1"/>
    <col min="808" max="808" width="19.625" style="12" customWidth="1"/>
    <col min="809" max="809" width="21.375" style="12" customWidth="1"/>
    <col min="810" max="810" width="17.25" style="12" customWidth="1"/>
    <col min="811" max="811" width="18.5" style="12" customWidth="1"/>
    <col min="812" max="812" width="15.25" style="12" bestFit="1" customWidth="1"/>
    <col min="813" max="925" width="3.125" style="12" customWidth="1"/>
    <col min="926" max="1024" width="9" style="12"/>
    <col min="1025" max="1036" width="3.125" style="12" customWidth="1"/>
    <col min="1037" max="1037" width="17.75" style="12" customWidth="1"/>
    <col min="1038" max="1054" width="3.125" style="12" customWidth="1"/>
    <col min="1055" max="1055" width="2" style="12" customWidth="1"/>
    <col min="1056" max="1056" width="3.125" style="12" customWidth="1"/>
    <col min="1057" max="1061" width="4.25" style="12" customWidth="1"/>
    <col min="1062" max="1063" width="3.125" style="12" customWidth="1"/>
    <col min="1064" max="1064" width="19.625" style="12" customWidth="1"/>
    <col min="1065" max="1065" width="21.375" style="12" customWidth="1"/>
    <col min="1066" max="1066" width="17.25" style="12" customWidth="1"/>
    <col min="1067" max="1067" width="18.5" style="12" customWidth="1"/>
    <col min="1068" max="1068" width="15.25" style="12" bestFit="1" customWidth="1"/>
    <col min="1069" max="1181" width="3.125" style="12" customWidth="1"/>
    <col min="1182" max="1280" width="9" style="12"/>
    <col min="1281" max="1292" width="3.125" style="12" customWidth="1"/>
    <col min="1293" max="1293" width="17.75" style="12" customWidth="1"/>
    <col min="1294" max="1310" width="3.125" style="12" customWidth="1"/>
    <col min="1311" max="1311" width="2" style="12" customWidth="1"/>
    <col min="1312" max="1312" width="3.125" style="12" customWidth="1"/>
    <col min="1313" max="1317" width="4.25" style="12" customWidth="1"/>
    <col min="1318" max="1319" width="3.125" style="12" customWidth="1"/>
    <col min="1320" max="1320" width="19.625" style="12" customWidth="1"/>
    <col min="1321" max="1321" width="21.375" style="12" customWidth="1"/>
    <col min="1322" max="1322" width="17.25" style="12" customWidth="1"/>
    <col min="1323" max="1323" width="18.5" style="12" customWidth="1"/>
    <col min="1324" max="1324" width="15.25" style="12" bestFit="1" customWidth="1"/>
    <col min="1325" max="1437" width="3.125" style="12" customWidth="1"/>
    <col min="1438" max="1536" width="9" style="12"/>
    <col min="1537" max="1548" width="3.125" style="12" customWidth="1"/>
    <col min="1549" max="1549" width="17.75" style="12" customWidth="1"/>
    <col min="1550" max="1566" width="3.125" style="12" customWidth="1"/>
    <col min="1567" max="1567" width="2" style="12" customWidth="1"/>
    <col min="1568" max="1568" width="3.125" style="12" customWidth="1"/>
    <col min="1569" max="1573" width="4.25" style="12" customWidth="1"/>
    <col min="1574" max="1575" width="3.125" style="12" customWidth="1"/>
    <col min="1576" max="1576" width="19.625" style="12" customWidth="1"/>
    <col min="1577" max="1577" width="21.375" style="12" customWidth="1"/>
    <col min="1578" max="1578" width="17.25" style="12" customWidth="1"/>
    <col min="1579" max="1579" width="18.5" style="12" customWidth="1"/>
    <col min="1580" max="1580" width="15.25" style="12" bestFit="1" customWidth="1"/>
    <col min="1581" max="1693" width="3.125" style="12" customWidth="1"/>
    <col min="1694" max="1792" width="9" style="12"/>
    <col min="1793" max="1804" width="3.125" style="12" customWidth="1"/>
    <col min="1805" max="1805" width="17.75" style="12" customWidth="1"/>
    <col min="1806" max="1822" width="3.125" style="12" customWidth="1"/>
    <col min="1823" max="1823" width="2" style="12" customWidth="1"/>
    <col min="1824" max="1824" width="3.125" style="12" customWidth="1"/>
    <col min="1825" max="1829" width="4.25" style="12" customWidth="1"/>
    <col min="1830" max="1831" width="3.125" style="12" customWidth="1"/>
    <col min="1832" max="1832" width="19.625" style="12" customWidth="1"/>
    <col min="1833" max="1833" width="21.375" style="12" customWidth="1"/>
    <col min="1834" max="1834" width="17.25" style="12" customWidth="1"/>
    <col min="1835" max="1835" width="18.5" style="12" customWidth="1"/>
    <col min="1836" max="1836" width="15.25" style="12" bestFit="1" customWidth="1"/>
    <col min="1837" max="1949" width="3.125" style="12" customWidth="1"/>
    <col min="1950" max="2048" width="9" style="12"/>
    <col min="2049" max="2060" width="3.125" style="12" customWidth="1"/>
    <col min="2061" max="2061" width="17.75" style="12" customWidth="1"/>
    <col min="2062" max="2078" width="3.125" style="12" customWidth="1"/>
    <col min="2079" max="2079" width="2" style="12" customWidth="1"/>
    <col min="2080" max="2080" width="3.125" style="12" customWidth="1"/>
    <col min="2081" max="2085" width="4.25" style="12" customWidth="1"/>
    <col min="2086" max="2087" width="3.125" style="12" customWidth="1"/>
    <col min="2088" max="2088" width="19.625" style="12" customWidth="1"/>
    <col min="2089" max="2089" width="21.375" style="12" customWidth="1"/>
    <col min="2090" max="2090" width="17.25" style="12" customWidth="1"/>
    <col min="2091" max="2091" width="18.5" style="12" customWidth="1"/>
    <col min="2092" max="2092" width="15.25" style="12" bestFit="1" customWidth="1"/>
    <col min="2093" max="2205" width="3.125" style="12" customWidth="1"/>
    <col min="2206" max="2304" width="9" style="12"/>
    <col min="2305" max="2316" width="3.125" style="12" customWidth="1"/>
    <col min="2317" max="2317" width="17.75" style="12" customWidth="1"/>
    <col min="2318" max="2334" width="3.125" style="12" customWidth="1"/>
    <col min="2335" max="2335" width="2" style="12" customWidth="1"/>
    <col min="2336" max="2336" width="3.125" style="12" customWidth="1"/>
    <col min="2337" max="2341" width="4.25" style="12" customWidth="1"/>
    <col min="2342" max="2343" width="3.125" style="12" customWidth="1"/>
    <col min="2344" max="2344" width="19.625" style="12" customWidth="1"/>
    <col min="2345" max="2345" width="21.375" style="12" customWidth="1"/>
    <col min="2346" max="2346" width="17.25" style="12" customWidth="1"/>
    <col min="2347" max="2347" width="18.5" style="12" customWidth="1"/>
    <col min="2348" max="2348" width="15.25" style="12" bestFit="1" customWidth="1"/>
    <col min="2349" max="2461" width="3.125" style="12" customWidth="1"/>
    <col min="2462" max="2560" width="9" style="12"/>
    <col min="2561" max="2572" width="3.125" style="12" customWidth="1"/>
    <col min="2573" max="2573" width="17.75" style="12" customWidth="1"/>
    <col min="2574" max="2590" width="3.125" style="12" customWidth="1"/>
    <col min="2591" max="2591" width="2" style="12" customWidth="1"/>
    <col min="2592" max="2592" width="3.125" style="12" customWidth="1"/>
    <col min="2593" max="2597" width="4.25" style="12" customWidth="1"/>
    <col min="2598" max="2599" width="3.125" style="12" customWidth="1"/>
    <col min="2600" max="2600" width="19.625" style="12" customWidth="1"/>
    <col min="2601" max="2601" width="21.375" style="12" customWidth="1"/>
    <col min="2602" max="2602" width="17.25" style="12" customWidth="1"/>
    <col min="2603" max="2603" width="18.5" style="12" customWidth="1"/>
    <col min="2604" max="2604" width="15.25" style="12" bestFit="1" customWidth="1"/>
    <col min="2605" max="2717" width="3.125" style="12" customWidth="1"/>
    <col min="2718" max="2816" width="9" style="12"/>
    <col min="2817" max="2828" width="3.125" style="12" customWidth="1"/>
    <col min="2829" max="2829" width="17.75" style="12" customWidth="1"/>
    <col min="2830" max="2846" width="3.125" style="12" customWidth="1"/>
    <col min="2847" max="2847" width="2" style="12" customWidth="1"/>
    <col min="2848" max="2848" width="3.125" style="12" customWidth="1"/>
    <col min="2849" max="2853" width="4.25" style="12" customWidth="1"/>
    <col min="2854" max="2855" width="3.125" style="12" customWidth="1"/>
    <col min="2856" max="2856" width="19.625" style="12" customWidth="1"/>
    <col min="2857" max="2857" width="21.375" style="12" customWidth="1"/>
    <col min="2858" max="2858" width="17.25" style="12" customWidth="1"/>
    <col min="2859" max="2859" width="18.5" style="12" customWidth="1"/>
    <col min="2860" max="2860" width="15.25" style="12" bestFit="1" customWidth="1"/>
    <col min="2861" max="2973" width="3.125" style="12" customWidth="1"/>
    <col min="2974" max="3072" width="9" style="12"/>
    <col min="3073" max="3084" width="3.125" style="12" customWidth="1"/>
    <col min="3085" max="3085" width="17.75" style="12" customWidth="1"/>
    <col min="3086" max="3102" width="3.125" style="12" customWidth="1"/>
    <col min="3103" max="3103" width="2" style="12" customWidth="1"/>
    <col min="3104" max="3104" width="3.125" style="12" customWidth="1"/>
    <col min="3105" max="3109" width="4.25" style="12" customWidth="1"/>
    <col min="3110" max="3111" width="3.125" style="12" customWidth="1"/>
    <col min="3112" max="3112" width="19.625" style="12" customWidth="1"/>
    <col min="3113" max="3113" width="21.375" style="12" customWidth="1"/>
    <col min="3114" max="3114" width="17.25" style="12" customWidth="1"/>
    <col min="3115" max="3115" width="18.5" style="12" customWidth="1"/>
    <col min="3116" max="3116" width="15.25" style="12" bestFit="1" customWidth="1"/>
    <col min="3117" max="3229" width="3.125" style="12" customWidth="1"/>
    <col min="3230" max="3328" width="9" style="12"/>
    <col min="3329" max="3340" width="3.125" style="12" customWidth="1"/>
    <col min="3341" max="3341" width="17.75" style="12" customWidth="1"/>
    <col min="3342" max="3358" width="3.125" style="12" customWidth="1"/>
    <col min="3359" max="3359" width="2" style="12" customWidth="1"/>
    <col min="3360" max="3360" width="3.125" style="12" customWidth="1"/>
    <col min="3361" max="3365" width="4.25" style="12" customWidth="1"/>
    <col min="3366" max="3367" width="3.125" style="12" customWidth="1"/>
    <col min="3368" max="3368" width="19.625" style="12" customWidth="1"/>
    <col min="3369" max="3369" width="21.375" style="12" customWidth="1"/>
    <col min="3370" max="3370" width="17.25" style="12" customWidth="1"/>
    <col min="3371" max="3371" width="18.5" style="12" customWidth="1"/>
    <col min="3372" max="3372" width="15.25" style="12" bestFit="1" customWidth="1"/>
    <col min="3373" max="3485" width="3.125" style="12" customWidth="1"/>
    <col min="3486" max="3584" width="9" style="12"/>
    <col min="3585" max="3596" width="3.125" style="12" customWidth="1"/>
    <col min="3597" max="3597" width="17.75" style="12" customWidth="1"/>
    <col min="3598" max="3614" width="3.125" style="12" customWidth="1"/>
    <col min="3615" max="3615" width="2" style="12" customWidth="1"/>
    <col min="3616" max="3616" width="3.125" style="12" customWidth="1"/>
    <col min="3617" max="3621" width="4.25" style="12" customWidth="1"/>
    <col min="3622" max="3623" width="3.125" style="12" customWidth="1"/>
    <col min="3624" max="3624" width="19.625" style="12" customWidth="1"/>
    <col min="3625" max="3625" width="21.375" style="12" customWidth="1"/>
    <col min="3626" max="3626" width="17.25" style="12" customWidth="1"/>
    <col min="3627" max="3627" width="18.5" style="12" customWidth="1"/>
    <col min="3628" max="3628" width="15.25" style="12" bestFit="1" customWidth="1"/>
    <col min="3629" max="3741" width="3.125" style="12" customWidth="1"/>
    <col min="3742" max="3840" width="9" style="12"/>
    <col min="3841" max="3852" width="3.125" style="12" customWidth="1"/>
    <col min="3853" max="3853" width="17.75" style="12" customWidth="1"/>
    <col min="3854" max="3870" width="3.125" style="12" customWidth="1"/>
    <col min="3871" max="3871" width="2" style="12" customWidth="1"/>
    <col min="3872" max="3872" width="3.125" style="12" customWidth="1"/>
    <col min="3873" max="3877" width="4.25" style="12" customWidth="1"/>
    <col min="3878" max="3879" width="3.125" style="12" customWidth="1"/>
    <col min="3880" max="3880" width="19.625" style="12" customWidth="1"/>
    <col min="3881" max="3881" width="21.375" style="12" customWidth="1"/>
    <col min="3882" max="3882" width="17.25" style="12" customWidth="1"/>
    <col min="3883" max="3883" width="18.5" style="12" customWidth="1"/>
    <col min="3884" max="3884" width="15.25" style="12" bestFit="1" customWidth="1"/>
    <col min="3885" max="3997" width="3.125" style="12" customWidth="1"/>
    <col min="3998" max="4096" width="9" style="12"/>
    <col min="4097" max="4108" width="3.125" style="12" customWidth="1"/>
    <col min="4109" max="4109" width="17.75" style="12" customWidth="1"/>
    <col min="4110" max="4126" width="3.125" style="12" customWidth="1"/>
    <col min="4127" max="4127" width="2" style="12" customWidth="1"/>
    <col min="4128" max="4128" width="3.125" style="12" customWidth="1"/>
    <col min="4129" max="4133" width="4.25" style="12" customWidth="1"/>
    <col min="4134" max="4135" width="3.125" style="12" customWidth="1"/>
    <col min="4136" max="4136" width="19.625" style="12" customWidth="1"/>
    <col min="4137" max="4137" width="21.375" style="12" customWidth="1"/>
    <col min="4138" max="4138" width="17.25" style="12" customWidth="1"/>
    <col min="4139" max="4139" width="18.5" style="12" customWidth="1"/>
    <col min="4140" max="4140" width="15.25" style="12" bestFit="1" customWidth="1"/>
    <col min="4141" max="4253" width="3.125" style="12" customWidth="1"/>
    <col min="4254" max="4352" width="9" style="12"/>
    <col min="4353" max="4364" width="3.125" style="12" customWidth="1"/>
    <col min="4365" max="4365" width="17.75" style="12" customWidth="1"/>
    <col min="4366" max="4382" width="3.125" style="12" customWidth="1"/>
    <col min="4383" max="4383" width="2" style="12" customWidth="1"/>
    <col min="4384" max="4384" width="3.125" style="12" customWidth="1"/>
    <col min="4385" max="4389" width="4.25" style="12" customWidth="1"/>
    <col min="4390" max="4391" width="3.125" style="12" customWidth="1"/>
    <col min="4392" max="4392" width="19.625" style="12" customWidth="1"/>
    <col min="4393" max="4393" width="21.375" style="12" customWidth="1"/>
    <col min="4394" max="4394" width="17.25" style="12" customWidth="1"/>
    <col min="4395" max="4395" width="18.5" style="12" customWidth="1"/>
    <col min="4396" max="4396" width="15.25" style="12" bestFit="1" customWidth="1"/>
    <col min="4397" max="4509" width="3.125" style="12" customWidth="1"/>
    <col min="4510" max="4608" width="9" style="12"/>
    <col min="4609" max="4620" width="3.125" style="12" customWidth="1"/>
    <col min="4621" max="4621" width="17.75" style="12" customWidth="1"/>
    <col min="4622" max="4638" width="3.125" style="12" customWidth="1"/>
    <col min="4639" max="4639" width="2" style="12" customWidth="1"/>
    <col min="4640" max="4640" width="3.125" style="12" customWidth="1"/>
    <col min="4641" max="4645" width="4.25" style="12" customWidth="1"/>
    <col min="4646" max="4647" width="3.125" style="12" customWidth="1"/>
    <col min="4648" max="4648" width="19.625" style="12" customWidth="1"/>
    <col min="4649" max="4649" width="21.375" style="12" customWidth="1"/>
    <col min="4650" max="4650" width="17.25" style="12" customWidth="1"/>
    <col min="4651" max="4651" width="18.5" style="12" customWidth="1"/>
    <col min="4652" max="4652" width="15.25" style="12" bestFit="1" customWidth="1"/>
    <col min="4653" max="4765" width="3.125" style="12" customWidth="1"/>
    <col min="4766" max="4864" width="9" style="12"/>
    <col min="4865" max="4876" width="3.125" style="12" customWidth="1"/>
    <col min="4877" max="4877" width="17.75" style="12" customWidth="1"/>
    <col min="4878" max="4894" width="3.125" style="12" customWidth="1"/>
    <col min="4895" max="4895" width="2" style="12" customWidth="1"/>
    <col min="4896" max="4896" width="3.125" style="12" customWidth="1"/>
    <col min="4897" max="4901" width="4.25" style="12" customWidth="1"/>
    <col min="4902" max="4903" width="3.125" style="12" customWidth="1"/>
    <col min="4904" max="4904" width="19.625" style="12" customWidth="1"/>
    <col min="4905" max="4905" width="21.375" style="12" customWidth="1"/>
    <col min="4906" max="4906" width="17.25" style="12" customWidth="1"/>
    <col min="4907" max="4907" width="18.5" style="12" customWidth="1"/>
    <col min="4908" max="4908" width="15.25" style="12" bestFit="1" customWidth="1"/>
    <col min="4909" max="5021" width="3.125" style="12" customWidth="1"/>
    <col min="5022" max="5120" width="9" style="12"/>
    <col min="5121" max="5132" width="3.125" style="12" customWidth="1"/>
    <col min="5133" max="5133" width="17.75" style="12" customWidth="1"/>
    <col min="5134" max="5150" width="3.125" style="12" customWidth="1"/>
    <col min="5151" max="5151" width="2" style="12" customWidth="1"/>
    <col min="5152" max="5152" width="3.125" style="12" customWidth="1"/>
    <col min="5153" max="5157" width="4.25" style="12" customWidth="1"/>
    <col min="5158" max="5159" width="3.125" style="12" customWidth="1"/>
    <col min="5160" max="5160" width="19.625" style="12" customWidth="1"/>
    <col min="5161" max="5161" width="21.375" style="12" customWidth="1"/>
    <col min="5162" max="5162" width="17.25" style="12" customWidth="1"/>
    <col min="5163" max="5163" width="18.5" style="12" customWidth="1"/>
    <col min="5164" max="5164" width="15.25" style="12" bestFit="1" customWidth="1"/>
    <col min="5165" max="5277" width="3.125" style="12" customWidth="1"/>
    <col min="5278" max="5376" width="9" style="12"/>
    <col min="5377" max="5388" width="3.125" style="12" customWidth="1"/>
    <col min="5389" max="5389" width="17.75" style="12" customWidth="1"/>
    <col min="5390" max="5406" width="3.125" style="12" customWidth="1"/>
    <col min="5407" max="5407" width="2" style="12" customWidth="1"/>
    <col min="5408" max="5408" width="3.125" style="12" customWidth="1"/>
    <col min="5409" max="5413" width="4.25" style="12" customWidth="1"/>
    <col min="5414" max="5415" width="3.125" style="12" customWidth="1"/>
    <col min="5416" max="5416" width="19.625" style="12" customWidth="1"/>
    <col min="5417" max="5417" width="21.375" style="12" customWidth="1"/>
    <col min="5418" max="5418" width="17.25" style="12" customWidth="1"/>
    <col min="5419" max="5419" width="18.5" style="12" customWidth="1"/>
    <col min="5420" max="5420" width="15.25" style="12" bestFit="1" customWidth="1"/>
    <col min="5421" max="5533" width="3.125" style="12" customWidth="1"/>
    <col min="5534" max="5632" width="9" style="12"/>
    <col min="5633" max="5644" width="3.125" style="12" customWidth="1"/>
    <col min="5645" max="5645" width="17.75" style="12" customWidth="1"/>
    <col min="5646" max="5662" width="3.125" style="12" customWidth="1"/>
    <col min="5663" max="5663" width="2" style="12" customWidth="1"/>
    <col min="5664" max="5664" width="3.125" style="12" customWidth="1"/>
    <col min="5665" max="5669" width="4.25" style="12" customWidth="1"/>
    <col min="5670" max="5671" width="3.125" style="12" customWidth="1"/>
    <col min="5672" max="5672" width="19.625" style="12" customWidth="1"/>
    <col min="5673" max="5673" width="21.375" style="12" customWidth="1"/>
    <col min="5674" max="5674" width="17.25" style="12" customWidth="1"/>
    <col min="5675" max="5675" width="18.5" style="12" customWidth="1"/>
    <col min="5676" max="5676" width="15.25" style="12" bestFit="1" customWidth="1"/>
    <col min="5677" max="5789" width="3.125" style="12" customWidth="1"/>
    <col min="5790" max="5888" width="9" style="12"/>
    <col min="5889" max="5900" width="3.125" style="12" customWidth="1"/>
    <col min="5901" max="5901" width="17.75" style="12" customWidth="1"/>
    <col min="5902" max="5918" width="3.125" style="12" customWidth="1"/>
    <col min="5919" max="5919" width="2" style="12" customWidth="1"/>
    <col min="5920" max="5920" width="3.125" style="12" customWidth="1"/>
    <col min="5921" max="5925" width="4.25" style="12" customWidth="1"/>
    <col min="5926" max="5927" width="3.125" style="12" customWidth="1"/>
    <col min="5928" max="5928" width="19.625" style="12" customWidth="1"/>
    <col min="5929" max="5929" width="21.375" style="12" customWidth="1"/>
    <col min="5930" max="5930" width="17.25" style="12" customWidth="1"/>
    <col min="5931" max="5931" width="18.5" style="12" customWidth="1"/>
    <col min="5932" max="5932" width="15.25" style="12" bestFit="1" customWidth="1"/>
    <col min="5933" max="6045" width="3.125" style="12" customWidth="1"/>
    <col min="6046" max="6144" width="9" style="12"/>
    <col min="6145" max="6156" width="3.125" style="12" customWidth="1"/>
    <col min="6157" max="6157" width="17.75" style="12" customWidth="1"/>
    <col min="6158" max="6174" width="3.125" style="12" customWidth="1"/>
    <col min="6175" max="6175" width="2" style="12" customWidth="1"/>
    <col min="6176" max="6176" width="3.125" style="12" customWidth="1"/>
    <col min="6177" max="6181" width="4.25" style="12" customWidth="1"/>
    <col min="6182" max="6183" width="3.125" style="12" customWidth="1"/>
    <col min="6184" max="6184" width="19.625" style="12" customWidth="1"/>
    <col min="6185" max="6185" width="21.375" style="12" customWidth="1"/>
    <col min="6186" max="6186" width="17.25" style="12" customWidth="1"/>
    <col min="6187" max="6187" width="18.5" style="12" customWidth="1"/>
    <col min="6188" max="6188" width="15.25" style="12" bestFit="1" customWidth="1"/>
    <col min="6189" max="6301" width="3.125" style="12" customWidth="1"/>
    <col min="6302" max="6400" width="9" style="12"/>
    <col min="6401" max="6412" width="3.125" style="12" customWidth="1"/>
    <col min="6413" max="6413" width="17.75" style="12" customWidth="1"/>
    <col min="6414" max="6430" width="3.125" style="12" customWidth="1"/>
    <col min="6431" max="6431" width="2" style="12" customWidth="1"/>
    <col min="6432" max="6432" width="3.125" style="12" customWidth="1"/>
    <col min="6433" max="6437" width="4.25" style="12" customWidth="1"/>
    <col min="6438" max="6439" width="3.125" style="12" customWidth="1"/>
    <col min="6440" max="6440" width="19.625" style="12" customWidth="1"/>
    <col min="6441" max="6441" width="21.375" style="12" customWidth="1"/>
    <col min="6442" max="6442" width="17.25" style="12" customWidth="1"/>
    <col min="6443" max="6443" width="18.5" style="12" customWidth="1"/>
    <col min="6444" max="6444" width="15.25" style="12" bestFit="1" customWidth="1"/>
    <col min="6445" max="6557" width="3.125" style="12" customWidth="1"/>
    <col min="6558" max="6656" width="9" style="12"/>
    <col min="6657" max="6668" width="3.125" style="12" customWidth="1"/>
    <col min="6669" max="6669" width="17.75" style="12" customWidth="1"/>
    <col min="6670" max="6686" width="3.125" style="12" customWidth="1"/>
    <col min="6687" max="6687" width="2" style="12" customWidth="1"/>
    <col min="6688" max="6688" width="3.125" style="12" customWidth="1"/>
    <col min="6689" max="6693" width="4.25" style="12" customWidth="1"/>
    <col min="6694" max="6695" width="3.125" style="12" customWidth="1"/>
    <col min="6696" max="6696" width="19.625" style="12" customWidth="1"/>
    <col min="6697" max="6697" width="21.375" style="12" customWidth="1"/>
    <col min="6698" max="6698" width="17.25" style="12" customWidth="1"/>
    <col min="6699" max="6699" width="18.5" style="12" customWidth="1"/>
    <col min="6700" max="6700" width="15.25" style="12" bestFit="1" customWidth="1"/>
    <col min="6701" max="6813" width="3.125" style="12" customWidth="1"/>
    <col min="6814" max="6912" width="9" style="12"/>
    <col min="6913" max="6924" width="3.125" style="12" customWidth="1"/>
    <col min="6925" max="6925" width="17.75" style="12" customWidth="1"/>
    <col min="6926" max="6942" width="3.125" style="12" customWidth="1"/>
    <col min="6943" max="6943" width="2" style="12" customWidth="1"/>
    <col min="6944" max="6944" width="3.125" style="12" customWidth="1"/>
    <col min="6945" max="6949" width="4.25" style="12" customWidth="1"/>
    <col min="6950" max="6951" width="3.125" style="12" customWidth="1"/>
    <col min="6952" max="6952" width="19.625" style="12" customWidth="1"/>
    <col min="6953" max="6953" width="21.375" style="12" customWidth="1"/>
    <col min="6954" max="6954" width="17.25" style="12" customWidth="1"/>
    <col min="6955" max="6955" width="18.5" style="12" customWidth="1"/>
    <col min="6956" max="6956" width="15.25" style="12" bestFit="1" customWidth="1"/>
    <col min="6957" max="7069" width="3.125" style="12" customWidth="1"/>
    <col min="7070" max="7168" width="9" style="12"/>
    <col min="7169" max="7180" width="3.125" style="12" customWidth="1"/>
    <col min="7181" max="7181" width="17.75" style="12" customWidth="1"/>
    <col min="7182" max="7198" width="3.125" style="12" customWidth="1"/>
    <col min="7199" max="7199" width="2" style="12" customWidth="1"/>
    <col min="7200" max="7200" width="3.125" style="12" customWidth="1"/>
    <col min="7201" max="7205" width="4.25" style="12" customWidth="1"/>
    <col min="7206" max="7207" width="3.125" style="12" customWidth="1"/>
    <col min="7208" max="7208" width="19.625" style="12" customWidth="1"/>
    <col min="7209" max="7209" width="21.375" style="12" customWidth="1"/>
    <col min="7210" max="7210" width="17.25" style="12" customWidth="1"/>
    <col min="7211" max="7211" width="18.5" style="12" customWidth="1"/>
    <col min="7212" max="7212" width="15.25" style="12" bestFit="1" customWidth="1"/>
    <col min="7213" max="7325" width="3.125" style="12" customWidth="1"/>
    <col min="7326" max="7424" width="9" style="12"/>
    <col min="7425" max="7436" width="3.125" style="12" customWidth="1"/>
    <col min="7437" max="7437" width="17.75" style="12" customWidth="1"/>
    <col min="7438" max="7454" width="3.125" style="12" customWidth="1"/>
    <col min="7455" max="7455" width="2" style="12" customWidth="1"/>
    <col min="7456" max="7456" width="3.125" style="12" customWidth="1"/>
    <col min="7457" max="7461" width="4.25" style="12" customWidth="1"/>
    <col min="7462" max="7463" width="3.125" style="12" customWidth="1"/>
    <col min="7464" max="7464" width="19.625" style="12" customWidth="1"/>
    <col min="7465" max="7465" width="21.375" style="12" customWidth="1"/>
    <col min="7466" max="7466" width="17.25" style="12" customWidth="1"/>
    <col min="7467" max="7467" width="18.5" style="12" customWidth="1"/>
    <col min="7468" max="7468" width="15.25" style="12" bestFit="1" customWidth="1"/>
    <col min="7469" max="7581" width="3.125" style="12" customWidth="1"/>
    <col min="7582" max="7680" width="9" style="12"/>
    <col min="7681" max="7692" width="3.125" style="12" customWidth="1"/>
    <col min="7693" max="7693" width="17.75" style="12" customWidth="1"/>
    <col min="7694" max="7710" width="3.125" style="12" customWidth="1"/>
    <col min="7711" max="7711" width="2" style="12" customWidth="1"/>
    <col min="7712" max="7712" width="3.125" style="12" customWidth="1"/>
    <col min="7713" max="7717" width="4.25" style="12" customWidth="1"/>
    <col min="7718" max="7719" width="3.125" style="12" customWidth="1"/>
    <col min="7720" max="7720" width="19.625" style="12" customWidth="1"/>
    <col min="7721" max="7721" width="21.375" style="12" customWidth="1"/>
    <col min="7722" max="7722" width="17.25" style="12" customWidth="1"/>
    <col min="7723" max="7723" width="18.5" style="12" customWidth="1"/>
    <col min="7724" max="7724" width="15.25" style="12" bestFit="1" customWidth="1"/>
    <col min="7725" max="7837" width="3.125" style="12" customWidth="1"/>
    <col min="7838" max="7936" width="9" style="12"/>
    <col min="7937" max="7948" width="3.125" style="12" customWidth="1"/>
    <col min="7949" max="7949" width="17.75" style="12" customWidth="1"/>
    <col min="7950" max="7966" width="3.125" style="12" customWidth="1"/>
    <col min="7967" max="7967" width="2" style="12" customWidth="1"/>
    <col min="7968" max="7968" width="3.125" style="12" customWidth="1"/>
    <col min="7969" max="7973" width="4.25" style="12" customWidth="1"/>
    <col min="7974" max="7975" width="3.125" style="12" customWidth="1"/>
    <col min="7976" max="7976" width="19.625" style="12" customWidth="1"/>
    <col min="7977" max="7977" width="21.375" style="12" customWidth="1"/>
    <col min="7978" max="7978" width="17.25" style="12" customWidth="1"/>
    <col min="7979" max="7979" width="18.5" style="12" customWidth="1"/>
    <col min="7980" max="7980" width="15.25" style="12" bestFit="1" customWidth="1"/>
    <col min="7981" max="8093" width="3.125" style="12" customWidth="1"/>
    <col min="8094" max="8192" width="9" style="12"/>
    <col min="8193" max="8204" width="3.125" style="12" customWidth="1"/>
    <col min="8205" max="8205" width="17.75" style="12" customWidth="1"/>
    <col min="8206" max="8222" width="3.125" style="12" customWidth="1"/>
    <col min="8223" max="8223" width="2" style="12" customWidth="1"/>
    <col min="8224" max="8224" width="3.125" style="12" customWidth="1"/>
    <col min="8225" max="8229" width="4.25" style="12" customWidth="1"/>
    <col min="8230" max="8231" width="3.125" style="12" customWidth="1"/>
    <col min="8232" max="8232" width="19.625" style="12" customWidth="1"/>
    <col min="8233" max="8233" width="21.375" style="12" customWidth="1"/>
    <col min="8234" max="8234" width="17.25" style="12" customWidth="1"/>
    <col min="8235" max="8235" width="18.5" style="12" customWidth="1"/>
    <col min="8236" max="8236" width="15.25" style="12" bestFit="1" customWidth="1"/>
    <col min="8237" max="8349" width="3.125" style="12" customWidth="1"/>
    <col min="8350" max="8448" width="9" style="12"/>
    <col min="8449" max="8460" width="3.125" style="12" customWidth="1"/>
    <col min="8461" max="8461" width="17.75" style="12" customWidth="1"/>
    <col min="8462" max="8478" width="3.125" style="12" customWidth="1"/>
    <col min="8479" max="8479" width="2" style="12" customWidth="1"/>
    <col min="8480" max="8480" width="3.125" style="12" customWidth="1"/>
    <col min="8481" max="8485" width="4.25" style="12" customWidth="1"/>
    <col min="8486" max="8487" width="3.125" style="12" customWidth="1"/>
    <col min="8488" max="8488" width="19.625" style="12" customWidth="1"/>
    <col min="8489" max="8489" width="21.375" style="12" customWidth="1"/>
    <col min="8490" max="8490" width="17.25" style="12" customWidth="1"/>
    <col min="8491" max="8491" width="18.5" style="12" customWidth="1"/>
    <col min="8492" max="8492" width="15.25" style="12" bestFit="1" customWidth="1"/>
    <col min="8493" max="8605" width="3.125" style="12" customWidth="1"/>
    <col min="8606" max="8704" width="9" style="12"/>
    <col min="8705" max="8716" width="3.125" style="12" customWidth="1"/>
    <col min="8717" max="8717" width="17.75" style="12" customWidth="1"/>
    <col min="8718" max="8734" width="3.125" style="12" customWidth="1"/>
    <col min="8735" max="8735" width="2" style="12" customWidth="1"/>
    <col min="8736" max="8736" width="3.125" style="12" customWidth="1"/>
    <col min="8737" max="8741" width="4.25" style="12" customWidth="1"/>
    <col min="8742" max="8743" width="3.125" style="12" customWidth="1"/>
    <col min="8744" max="8744" width="19.625" style="12" customWidth="1"/>
    <col min="8745" max="8745" width="21.375" style="12" customWidth="1"/>
    <col min="8746" max="8746" width="17.25" style="12" customWidth="1"/>
    <col min="8747" max="8747" width="18.5" style="12" customWidth="1"/>
    <col min="8748" max="8748" width="15.25" style="12" bestFit="1" customWidth="1"/>
    <col min="8749" max="8861" width="3.125" style="12" customWidth="1"/>
    <col min="8862" max="8960" width="9" style="12"/>
    <col min="8961" max="8972" width="3.125" style="12" customWidth="1"/>
    <col min="8973" max="8973" width="17.75" style="12" customWidth="1"/>
    <col min="8974" max="8990" width="3.125" style="12" customWidth="1"/>
    <col min="8991" max="8991" width="2" style="12" customWidth="1"/>
    <col min="8992" max="8992" width="3.125" style="12" customWidth="1"/>
    <col min="8993" max="8997" width="4.25" style="12" customWidth="1"/>
    <col min="8998" max="8999" width="3.125" style="12" customWidth="1"/>
    <col min="9000" max="9000" width="19.625" style="12" customWidth="1"/>
    <col min="9001" max="9001" width="21.375" style="12" customWidth="1"/>
    <col min="9002" max="9002" width="17.25" style="12" customWidth="1"/>
    <col min="9003" max="9003" width="18.5" style="12" customWidth="1"/>
    <col min="9004" max="9004" width="15.25" style="12" bestFit="1" customWidth="1"/>
    <col min="9005" max="9117" width="3.125" style="12" customWidth="1"/>
    <col min="9118" max="9216" width="9" style="12"/>
    <col min="9217" max="9228" width="3.125" style="12" customWidth="1"/>
    <col min="9229" max="9229" width="17.75" style="12" customWidth="1"/>
    <col min="9230" max="9246" width="3.125" style="12" customWidth="1"/>
    <col min="9247" max="9247" width="2" style="12" customWidth="1"/>
    <col min="9248" max="9248" width="3.125" style="12" customWidth="1"/>
    <col min="9249" max="9253" width="4.25" style="12" customWidth="1"/>
    <col min="9254" max="9255" width="3.125" style="12" customWidth="1"/>
    <col min="9256" max="9256" width="19.625" style="12" customWidth="1"/>
    <col min="9257" max="9257" width="21.375" style="12" customWidth="1"/>
    <col min="9258" max="9258" width="17.25" style="12" customWidth="1"/>
    <col min="9259" max="9259" width="18.5" style="12" customWidth="1"/>
    <col min="9260" max="9260" width="15.25" style="12" bestFit="1" customWidth="1"/>
    <col min="9261" max="9373" width="3.125" style="12" customWidth="1"/>
    <col min="9374" max="9472" width="9" style="12"/>
    <col min="9473" max="9484" width="3.125" style="12" customWidth="1"/>
    <col min="9485" max="9485" width="17.75" style="12" customWidth="1"/>
    <col min="9486" max="9502" width="3.125" style="12" customWidth="1"/>
    <col min="9503" max="9503" width="2" style="12" customWidth="1"/>
    <col min="9504" max="9504" width="3.125" style="12" customWidth="1"/>
    <col min="9505" max="9509" width="4.25" style="12" customWidth="1"/>
    <col min="9510" max="9511" width="3.125" style="12" customWidth="1"/>
    <col min="9512" max="9512" width="19.625" style="12" customWidth="1"/>
    <col min="9513" max="9513" width="21.375" style="12" customWidth="1"/>
    <col min="9514" max="9514" width="17.25" style="12" customWidth="1"/>
    <col min="9515" max="9515" width="18.5" style="12" customWidth="1"/>
    <col min="9516" max="9516" width="15.25" style="12" bestFit="1" customWidth="1"/>
    <col min="9517" max="9629" width="3.125" style="12" customWidth="1"/>
    <col min="9630" max="9728" width="9" style="12"/>
    <col min="9729" max="9740" width="3.125" style="12" customWidth="1"/>
    <col min="9741" max="9741" width="17.75" style="12" customWidth="1"/>
    <col min="9742" max="9758" width="3.125" style="12" customWidth="1"/>
    <col min="9759" max="9759" width="2" style="12" customWidth="1"/>
    <col min="9760" max="9760" width="3.125" style="12" customWidth="1"/>
    <col min="9761" max="9765" width="4.25" style="12" customWidth="1"/>
    <col min="9766" max="9767" width="3.125" style="12" customWidth="1"/>
    <col min="9768" max="9768" width="19.625" style="12" customWidth="1"/>
    <col min="9769" max="9769" width="21.375" style="12" customWidth="1"/>
    <col min="9770" max="9770" width="17.25" style="12" customWidth="1"/>
    <col min="9771" max="9771" width="18.5" style="12" customWidth="1"/>
    <col min="9772" max="9772" width="15.25" style="12" bestFit="1" customWidth="1"/>
    <col min="9773" max="9885" width="3.125" style="12" customWidth="1"/>
    <col min="9886" max="9984" width="9" style="12"/>
    <col min="9985" max="9996" width="3.125" style="12" customWidth="1"/>
    <col min="9997" max="9997" width="17.75" style="12" customWidth="1"/>
    <col min="9998" max="10014" width="3.125" style="12" customWidth="1"/>
    <col min="10015" max="10015" width="2" style="12" customWidth="1"/>
    <col min="10016" max="10016" width="3.125" style="12" customWidth="1"/>
    <col min="10017" max="10021" width="4.25" style="12" customWidth="1"/>
    <col min="10022" max="10023" width="3.125" style="12" customWidth="1"/>
    <col min="10024" max="10024" width="19.625" style="12" customWidth="1"/>
    <col min="10025" max="10025" width="21.375" style="12" customWidth="1"/>
    <col min="10026" max="10026" width="17.25" style="12" customWidth="1"/>
    <col min="10027" max="10027" width="18.5" style="12" customWidth="1"/>
    <col min="10028" max="10028" width="15.25" style="12" bestFit="1" customWidth="1"/>
    <col min="10029" max="10141" width="3.125" style="12" customWidth="1"/>
    <col min="10142" max="10240" width="9" style="12"/>
    <col min="10241" max="10252" width="3.125" style="12" customWidth="1"/>
    <col min="10253" max="10253" width="17.75" style="12" customWidth="1"/>
    <col min="10254" max="10270" width="3.125" style="12" customWidth="1"/>
    <col min="10271" max="10271" width="2" style="12" customWidth="1"/>
    <col min="10272" max="10272" width="3.125" style="12" customWidth="1"/>
    <col min="10273" max="10277" width="4.25" style="12" customWidth="1"/>
    <col min="10278" max="10279" width="3.125" style="12" customWidth="1"/>
    <col min="10280" max="10280" width="19.625" style="12" customWidth="1"/>
    <col min="10281" max="10281" width="21.375" style="12" customWidth="1"/>
    <col min="10282" max="10282" width="17.25" style="12" customWidth="1"/>
    <col min="10283" max="10283" width="18.5" style="12" customWidth="1"/>
    <col min="10284" max="10284" width="15.25" style="12" bestFit="1" customWidth="1"/>
    <col min="10285" max="10397" width="3.125" style="12" customWidth="1"/>
    <col min="10398" max="10496" width="9" style="12"/>
    <col min="10497" max="10508" width="3.125" style="12" customWidth="1"/>
    <col min="10509" max="10509" width="17.75" style="12" customWidth="1"/>
    <col min="10510" max="10526" width="3.125" style="12" customWidth="1"/>
    <col min="10527" max="10527" width="2" style="12" customWidth="1"/>
    <col min="10528" max="10528" width="3.125" style="12" customWidth="1"/>
    <col min="10529" max="10533" width="4.25" style="12" customWidth="1"/>
    <col min="10534" max="10535" width="3.125" style="12" customWidth="1"/>
    <col min="10536" max="10536" width="19.625" style="12" customWidth="1"/>
    <col min="10537" max="10537" width="21.375" style="12" customWidth="1"/>
    <col min="10538" max="10538" width="17.25" style="12" customWidth="1"/>
    <col min="10539" max="10539" width="18.5" style="12" customWidth="1"/>
    <col min="10540" max="10540" width="15.25" style="12" bestFit="1" customWidth="1"/>
    <col min="10541" max="10653" width="3.125" style="12" customWidth="1"/>
    <col min="10654" max="10752" width="9" style="12"/>
    <col min="10753" max="10764" width="3.125" style="12" customWidth="1"/>
    <col min="10765" max="10765" width="17.75" style="12" customWidth="1"/>
    <col min="10766" max="10782" width="3.125" style="12" customWidth="1"/>
    <col min="10783" max="10783" width="2" style="12" customWidth="1"/>
    <col min="10784" max="10784" width="3.125" style="12" customWidth="1"/>
    <col min="10785" max="10789" width="4.25" style="12" customWidth="1"/>
    <col min="10790" max="10791" width="3.125" style="12" customWidth="1"/>
    <col min="10792" max="10792" width="19.625" style="12" customWidth="1"/>
    <col min="10793" max="10793" width="21.375" style="12" customWidth="1"/>
    <col min="10794" max="10794" width="17.25" style="12" customWidth="1"/>
    <col min="10795" max="10795" width="18.5" style="12" customWidth="1"/>
    <col min="10796" max="10796" width="15.25" style="12" bestFit="1" customWidth="1"/>
    <col min="10797" max="10909" width="3.125" style="12" customWidth="1"/>
    <col min="10910" max="11008" width="9" style="12"/>
    <col min="11009" max="11020" width="3.125" style="12" customWidth="1"/>
    <col min="11021" max="11021" width="17.75" style="12" customWidth="1"/>
    <col min="11022" max="11038" width="3.125" style="12" customWidth="1"/>
    <col min="11039" max="11039" width="2" style="12" customWidth="1"/>
    <col min="11040" max="11040" width="3.125" style="12" customWidth="1"/>
    <col min="11041" max="11045" width="4.25" style="12" customWidth="1"/>
    <col min="11046" max="11047" width="3.125" style="12" customWidth="1"/>
    <col min="11048" max="11048" width="19.625" style="12" customWidth="1"/>
    <col min="11049" max="11049" width="21.375" style="12" customWidth="1"/>
    <col min="11050" max="11050" width="17.25" style="12" customWidth="1"/>
    <col min="11051" max="11051" width="18.5" style="12" customWidth="1"/>
    <col min="11052" max="11052" width="15.25" style="12" bestFit="1" customWidth="1"/>
    <col min="11053" max="11165" width="3.125" style="12" customWidth="1"/>
    <col min="11166" max="11264" width="9" style="12"/>
    <col min="11265" max="11276" width="3.125" style="12" customWidth="1"/>
    <col min="11277" max="11277" width="17.75" style="12" customWidth="1"/>
    <col min="11278" max="11294" width="3.125" style="12" customWidth="1"/>
    <col min="11295" max="11295" width="2" style="12" customWidth="1"/>
    <col min="11296" max="11296" width="3.125" style="12" customWidth="1"/>
    <col min="11297" max="11301" width="4.25" style="12" customWidth="1"/>
    <col min="11302" max="11303" width="3.125" style="12" customWidth="1"/>
    <col min="11304" max="11304" width="19.625" style="12" customWidth="1"/>
    <col min="11305" max="11305" width="21.375" style="12" customWidth="1"/>
    <col min="11306" max="11306" width="17.25" style="12" customWidth="1"/>
    <col min="11307" max="11307" width="18.5" style="12" customWidth="1"/>
    <col min="11308" max="11308" width="15.25" style="12" bestFit="1" customWidth="1"/>
    <col min="11309" max="11421" width="3.125" style="12" customWidth="1"/>
    <col min="11422" max="11520" width="9" style="12"/>
    <col min="11521" max="11532" width="3.125" style="12" customWidth="1"/>
    <col min="11533" max="11533" width="17.75" style="12" customWidth="1"/>
    <col min="11534" max="11550" width="3.125" style="12" customWidth="1"/>
    <col min="11551" max="11551" width="2" style="12" customWidth="1"/>
    <col min="11552" max="11552" width="3.125" style="12" customWidth="1"/>
    <col min="11553" max="11557" width="4.25" style="12" customWidth="1"/>
    <col min="11558" max="11559" width="3.125" style="12" customWidth="1"/>
    <col min="11560" max="11560" width="19.625" style="12" customWidth="1"/>
    <col min="11561" max="11561" width="21.375" style="12" customWidth="1"/>
    <col min="11562" max="11562" width="17.25" style="12" customWidth="1"/>
    <col min="11563" max="11563" width="18.5" style="12" customWidth="1"/>
    <col min="11564" max="11564" width="15.25" style="12" bestFit="1" customWidth="1"/>
    <col min="11565" max="11677" width="3.125" style="12" customWidth="1"/>
    <col min="11678" max="11776" width="9" style="12"/>
    <col min="11777" max="11788" width="3.125" style="12" customWidth="1"/>
    <col min="11789" max="11789" width="17.75" style="12" customWidth="1"/>
    <col min="11790" max="11806" width="3.125" style="12" customWidth="1"/>
    <col min="11807" max="11807" width="2" style="12" customWidth="1"/>
    <col min="11808" max="11808" width="3.125" style="12" customWidth="1"/>
    <col min="11809" max="11813" width="4.25" style="12" customWidth="1"/>
    <col min="11814" max="11815" width="3.125" style="12" customWidth="1"/>
    <col min="11816" max="11816" width="19.625" style="12" customWidth="1"/>
    <col min="11817" max="11817" width="21.375" style="12" customWidth="1"/>
    <col min="11818" max="11818" width="17.25" style="12" customWidth="1"/>
    <col min="11819" max="11819" width="18.5" style="12" customWidth="1"/>
    <col min="11820" max="11820" width="15.25" style="12" bestFit="1" customWidth="1"/>
    <col min="11821" max="11933" width="3.125" style="12" customWidth="1"/>
    <col min="11934" max="12032" width="9" style="12"/>
    <col min="12033" max="12044" width="3.125" style="12" customWidth="1"/>
    <col min="12045" max="12045" width="17.75" style="12" customWidth="1"/>
    <col min="12046" max="12062" width="3.125" style="12" customWidth="1"/>
    <col min="12063" max="12063" width="2" style="12" customWidth="1"/>
    <col min="12064" max="12064" width="3.125" style="12" customWidth="1"/>
    <col min="12065" max="12069" width="4.25" style="12" customWidth="1"/>
    <col min="12070" max="12071" width="3.125" style="12" customWidth="1"/>
    <col min="12072" max="12072" width="19.625" style="12" customWidth="1"/>
    <col min="12073" max="12073" width="21.375" style="12" customWidth="1"/>
    <col min="12074" max="12074" width="17.25" style="12" customWidth="1"/>
    <col min="12075" max="12075" width="18.5" style="12" customWidth="1"/>
    <col min="12076" max="12076" width="15.25" style="12" bestFit="1" customWidth="1"/>
    <col min="12077" max="12189" width="3.125" style="12" customWidth="1"/>
    <col min="12190" max="12288" width="9" style="12"/>
    <col min="12289" max="12300" width="3.125" style="12" customWidth="1"/>
    <col min="12301" max="12301" width="17.75" style="12" customWidth="1"/>
    <col min="12302" max="12318" width="3.125" style="12" customWidth="1"/>
    <col min="12319" max="12319" width="2" style="12" customWidth="1"/>
    <col min="12320" max="12320" width="3.125" style="12" customWidth="1"/>
    <col min="12321" max="12325" width="4.25" style="12" customWidth="1"/>
    <col min="12326" max="12327" width="3.125" style="12" customWidth="1"/>
    <col min="12328" max="12328" width="19.625" style="12" customWidth="1"/>
    <col min="12329" max="12329" width="21.375" style="12" customWidth="1"/>
    <col min="12330" max="12330" width="17.25" style="12" customWidth="1"/>
    <col min="12331" max="12331" width="18.5" style="12" customWidth="1"/>
    <col min="12332" max="12332" width="15.25" style="12" bestFit="1" customWidth="1"/>
    <col min="12333" max="12445" width="3.125" style="12" customWidth="1"/>
    <col min="12446" max="12544" width="9" style="12"/>
    <col min="12545" max="12556" width="3.125" style="12" customWidth="1"/>
    <col min="12557" max="12557" width="17.75" style="12" customWidth="1"/>
    <col min="12558" max="12574" width="3.125" style="12" customWidth="1"/>
    <col min="12575" max="12575" width="2" style="12" customWidth="1"/>
    <col min="12576" max="12576" width="3.125" style="12" customWidth="1"/>
    <col min="12577" max="12581" width="4.25" style="12" customWidth="1"/>
    <col min="12582" max="12583" width="3.125" style="12" customWidth="1"/>
    <col min="12584" max="12584" width="19.625" style="12" customWidth="1"/>
    <col min="12585" max="12585" width="21.375" style="12" customWidth="1"/>
    <col min="12586" max="12586" width="17.25" style="12" customWidth="1"/>
    <col min="12587" max="12587" width="18.5" style="12" customWidth="1"/>
    <col min="12588" max="12588" width="15.25" style="12" bestFit="1" customWidth="1"/>
    <col min="12589" max="12701" width="3.125" style="12" customWidth="1"/>
    <col min="12702" max="12800" width="9" style="12"/>
    <col min="12801" max="12812" width="3.125" style="12" customWidth="1"/>
    <col min="12813" max="12813" width="17.75" style="12" customWidth="1"/>
    <col min="12814" max="12830" width="3.125" style="12" customWidth="1"/>
    <col min="12831" max="12831" width="2" style="12" customWidth="1"/>
    <col min="12832" max="12832" width="3.125" style="12" customWidth="1"/>
    <col min="12833" max="12837" width="4.25" style="12" customWidth="1"/>
    <col min="12838" max="12839" width="3.125" style="12" customWidth="1"/>
    <col min="12840" max="12840" width="19.625" style="12" customWidth="1"/>
    <col min="12841" max="12841" width="21.375" style="12" customWidth="1"/>
    <col min="12842" max="12842" width="17.25" style="12" customWidth="1"/>
    <col min="12843" max="12843" width="18.5" style="12" customWidth="1"/>
    <col min="12844" max="12844" width="15.25" style="12" bestFit="1" customWidth="1"/>
    <col min="12845" max="12957" width="3.125" style="12" customWidth="1"/>
    <col min="12958" max="13056" width="9" style="12"/>
    <col min="13057" max="13068" width="3.125" style="12" customWidth="1"/>
    <col min="13069" max="13069" width="17.75" style="12" customWidth="1"/>
    <col min="13070" max="13086" width="3.125" style="12" customWidth="1"/>
    <col min="13087" max="13087" width="2" style="12" customWidth="1"/>
    <col min="13088" max="13088" width="3.125" style="12" customWidth="1"/>
    <col min="13089" max="13093" width="4.25" style="12" customWidth="1"/>
    <col min="13094" max="13095" width="3.125" style="12" customWidth="1"/>
    <col min="13096" max="13096" width="19.625" style="12" customWidth="1"/>
    <col min="13097" max="13097" width="21.375" style="12" customWidth="1"/>
    <col min="13098" max="13098" width="17.25" style="12" customWidth="1"/>
    <col min="13099" max="13099" width="18.5" style="12" customWidth="1"/>
    <col min="13100" max="13100" width="15.25" style="12" bestFit="1" customWidth="1"/>
    <col min="13101" max="13213" width="3.125" style="12" customWidth="1"/>
    <col min="13214" max="13312" width="9" style="12"/>
    <col min="13313" max="13324" width="3.125" style="12" customWidth="1"/>
    <col min="13325" max="13325" width="17.75" style="12" customWidth="1"/>
    <col min="13326" max="13342" width="3.125" style="12" customWidth="1"/>
    <col min="13343" max="13343" width="2" style="12" customWidth="1"/>
    <col min="13344" max="13344" width="3.125" style="12" customWidth="1"/>
    <col min="13345" max="13349" width="4.25" style="12" customWidth="1"/>
    <col min="13350" max="13351" width="3.125" style="12" customWidth="1"/>
    <col min="13352" max="13352" width="19.625" style="12" customWidth="1"/>
    <col min="13353" max="13353" width="21.375" style="12" customWidth="1"/>
    <col min="13354" max="13354" width="17.25" style="12" customWidth="1"/>
    <col min="13355" max="13355" width="18.5" style="12" customWidth="1"/>
    <col min="13356" max="13356" width="15.25" style="12" bestFit="1" customWidth="1"/>
    <col min="13357" max="13469" width="3.125" style="12" customWidth="1"/>
    <col min="13470" max="13568" width="9" style="12"/>
    <col min="13569" max="13580" width="3.125" style="12" customWidth="1"/>
    <col min="13581" max="13581" width="17.75" style="12" customWidth="1"/>
    <col min="13582" max="13598" width="3.125" style="12" customWidth="1"/>
    <col min="13599" max="13599" width="2" style="12" customWidth="1"/>
    <col min="13600" max="13600" width="3.125" style="12" customWidth="1"/>
    <col min="13601" max="13605" width="4.25" style="12" customWidth="1"/>
    <col min="13606" max="13607" width="3.125" style="12" customWidth="1"/>
    <col min="13608" max="13608" width="19.625" style="12" customWidth="1"/>
    <col min="13609" max="13609" width="21.375" style="12" customWidth="1"/>
    <col min="13610" max="13610" width="17.25" style="12" customWidth="1"/>
    <col min="13611" max="13611" width="18.5" style="12" customWidth="1"/>
    <col min="13612" max="13612" width="15.25" style="12" bestFit="1" customWidth="1"/>
    <col min="13613" max="13725" width="3.125" style="12" customWidth="1"/>
    <col min="13726" max="13824" width="9" style="12"/>
    <col min="13825" max="13836" width="3.125" style="12" customWidth="1"/>
    <col min="13837" max="13837" width="17.75" style="12" customWidth="1"/>
    <col min="13838" max="13854" width="3.125" style="12" customWidth="1"/>
    <col min="13855" max="13855" width="2" style="12" customWidth="1"/>
    <col min="13856" max="13856" width="3.125" style="12" customWidth="1"/>
    <col min="13857" max="13861" width="4.25" style="12" customWidth="1"/>
    <col min="13862" max="13863" width="3.125" style="12" customWidth="1"/>
    <col min="13864" max="13864" width="19.625" style="12" customWidth="1"/>
    <col min="13865" max="13865" width="21.375" style="12" customWidth="1"/>
    <col min="13866" max="13866" width="17.25" style="12" customWidth="1"/>
    <col min="13867" max="13867" width="18.5" style="12" customWidth="1"/>
    <col min="13868" max="13868" width="15.25" style="12" bestFit="1" customWidth="1"/>
    <col min="13869" max="13981" width="3.125" style="12" customWidth="1"/>
    <col min="13982" max="14080" width="9" style="12"/>
    <col min="14081" max="14092" width="3.125" style="12" customWidth="1"/>
    <col min="14093" max="14093" width="17.75" style="12" customWidth="1"/>
    <col min="14094" max="14110" width="3.125" style="12" customWidth="1"/>
    <col min="14111" max="14111" width="2" style="12" customWidth="1"/>
    <col min="14112" max="14112" width="3.125" style="12" customWidth="1"/>
    <col min="14113" max="14117" width="4.25" style="12" customWidth="1"/>
    <col min="14118" max="14119" width="3.125" style="12" customWidth="1"/>
    <col min="14120" max="14120" width="19.625" style="12" customWidth="1"/>
    <col min="14121" max="14121" width="21.375" style="12" customWidth="1"/>
    <col min="14122" max="14122" width="17.25" style="12" customWidth="1"/>
    <col min="14123" max="14123" width="18.5" style="12" customWidth="1"/>
    <col min="14124" max="14124" width="15.25" style="12" bestFit="1" customWidth="1"/>
    <col min="14125" max="14237" width="3.125" style="12" customWidth="1"/>
    <col min="14238" max="14336" width="9" style="12"/>
    <col min="14337" max="14348" width="3.125" style="12" customWidth="1"/>
    <col min="14349" max="14349" width="17.75" style="12" customWidth="1"/>
    <col min="14350" max="14366" width="3.125" style="12" customWidth="1"/>
    <col min="14367" max="14367" width="2" style="12" customWidth="1"/>
    <col min="14368" max="14368" width="3.125" style="12" customWidth="1"/>
    <col min="14369" max="14373" width="4.25" style="12" customWidth="1"/>
    <col min="14374" max="14375" width="3.125" style="12" customWidth="1"/>
    <col min="14376" max="14376" width="19.625" style="12" customWidth="1"/>
    <col min="14377" max="14377" width="21.375" style="12" customWidth="1"/>
    <col min="14378" max="14378" width="17.25" style="12" customWidth="1"/>
    <col min="14379" max="14379" width="18.5" style="12" customWidth="1"/>
    <col min="14380" max="14380" width="15.25" style="12" bestFit="1" customWidth="1"/>
    <col min="14381" max="14493" width="3.125" style="12" customWidth="1"/>
    <col min="14494" max="14592" width="9" style="12"/>
    <col min="14593" max="14604" width="3.125" style="12" customWidth="1"/>
    <col min="14605" max="14605" width="17.75" style="12" customWidth="1"/>
    <col min="14606" max="14622" width="3.125" style="12" customWidth="1"/>
    <col min="14623" max="14623" width="2" style="12" customWidth="1"/>
    <col min="14624" max="14624" width="3.125" style="12" customWidth="1"/>
    <col min="14625" max="14629" width="4.25" style="12" customWidth="1"/>
    <col min="14630" max="14631" width="3.125" style="12" customWidth="1"/>
    <col min="14632" max="14632" width="19.625" style="12" customWidth="1"/>
    <col min="14633" max="14633" width="21.375" style="12" customWidth="1"/>
    <col min="14634" max="14634" width="17.25" style="12" customWidth="1"/>
    <col min="14635" max="14635" width="18.5" style="12" customWidth="1"/>
    <col min="14636" max="14636" width="15.25" style="12" bestFit="1" customWidth="1"/>
    <col min="14637" max="14749" width="3.125" style="12" customWidth="1"/>
    <col min="14750" max="14848" width="9" style="12"/>
    <col min="14849" max="14860" width="3.125" style="12" customWidth="1"/>
    <col min="14861" max="14861" width="17.75" style="12" customWidth="1"/>
    <col min="14862" max="14878" width="3.125" style="12" customWidth="1"/>
    <col min="14879" max="14879" width="2" style="12" customWidth="1"/>
    <col min="14880" max="14880" width="3.125" style="12" customWidth="1"/>
    <col min="14881" max="14885" width="4.25" style="12" customWidth="1"/>
    <col min="14886" max="14887" width="3.125" style="12" customWidth="1"/>
    <col min="14888" max="14888" width="19.625" style="12" customWidth="1"/>
    <col min="14889" max="14889" width="21.375" style="12" customWidth="1"/>
    <col min="14890" max="14890" width="17.25" style="12" customWidth="1"/>
    <col min="14891" max="14891" width="18.5" style="12" customWidth="1"/>
    <col min="14892" max="14892" width="15.25" style="12" bestFit="1" customWidth="1"/>
    <col min="14893" max="15005" width="3.125" style="12" customWidth="1"/>
    <col min="15006" max="15104" width="9" style="12"/>
    <col min="15105" max="15116" width="3.125" style="12" customWidth="1"/>
    <col min="15117" max="15117" width="17.75" style="12" customWidth="1"/>
    <col min="15118" max="15134" width="3.125" style="12" customWidth="1"/>
    <col min="15135" max="15135" width="2" style="12" customWidth="1"/>
    <col min="15136" max="15136" width="3.125" style="12" customWidth="1"/>
    <col min="15137" max="15141" width="4.25" style="12" customWidth="1"/>
    <col min="15142" max="15143" width="3.125" style="12" customWidth="1"/>
    <col min="15144" max="15144" width="19.625" style="12" customWidth="1"/>
    <col min="15145" max="15145" width="21.375" style="12" customWidth="1"/>
    <col min="15146" max="15146" width="17.25" style="12" customWidth="1"/>
    <col min="15147" max="15147" width="18.5" style="12" customWidth="1"/>
    <col min="15148" max="15148" width="15.25" style="12" bestFit="1" customWidth="1"/>
    <col min="15149" max="15261" width="3.125" style="12" customWidth="1"/>
    <col min="15262" max="15360" width="9" style="12"/>
    <col min="15361" max="15372" width="3.125" style="12" customWidth="1"/>
    <col min="15373" max="15373" width="17.75" style="12" customWidth="1"/>
    <col min="15374" max="15390" width="3.125" style="12" customWidth="1"/>
    <col min="15391" max="15391" width="2" style="12" customWidth="1"/>
    <col min="15392" max="15392" width="3.125" style="12" customWidth="1"/>
    <col min="15393" max="15397" width="4.25" style="12" customWidth="1"/>
    <col min="15398" max="15399" width="3.125" style="12" customWidth="1"/>
    <col min="15400" max="15400" width="19.625" style="12" customWidth="1"/>
    <col min="15401" max="15401" width="21.375" style="12" customWidth="1"/>
    <col min="15402" max="15402" width="17.25" style="12" customWidth="1"/>
    <col min="15403" max="15403" width="18.5" style="12" customWidth="1"/>
    <col min="15404" max="15404" width="15.25" style="12" bestFit="1" customWidth="1"/>
    <col min="15405" max="15517" width="3.125" style="12" customWidth="1"/>
    <col min="15518" max="15616" width="9" style="12"/>
    <col min="15617" max="15628" width="3.125" style="12" customWidth="1"/>
    <col min="15629" max="15629" width="17.75" style="12" customWidth="1"/>
    <col min="15630" max="15646" width="3.125" style="12" customWidth="1"/>
    <col min="15647" max="15647" width="2" style="12" customWidth="1"/>
    <col min="15648" max="15648" width="3.125" style="12" customWidth="1"/>
    <col min="15649" max="15653" width="4.25" style="12" customWidth="1"/>
    <col min="15654" max="15655" width="3.125" style="12" customWidth="1"/>
    <col min="15656" max="15656" width="19.625" style="12" customWidth="1"/>
    <col min="15657" max="15657" width="21.375" style="12" customWidth="1"/>
    <col min="15658" max="15658" width="17.25" style="12" customWidth="1"/>
    <col min="15659" max="15659" width="18.5" style="12" customWidth="1"/>
    <col min="15660" max="15660" width="15.25" style="12" bestFit="1" customWidth="1"/>
    <col min="15661" max="15773" width="3.125" style="12" customWidth="1"/>
    <col min="15774" max="15872" width="9" style="12"/>
    <col min="15873" max="15884" width="3.125" style="12" customWidth="1"/>
    <col min="15885" max="15885" width="17.75" style="12" customWidth="1"/>
    <col min="15886" max="15902" width="3.125" style="12" customWidth="1"/>
    <col min="15903" max="15903" width="2" style="12" customWidth="1"/>
    <col min="15904" max="15904" width="3.125" style="12" customWidth="1"/>
    <col min="15905" max="15909" width="4.25" style="12" customWidth="1"/>
    <col min="15910" max="15911" width="3.125" style="12" customWidth="1"/>
    <col min="15912" max="15912" width="19.625" style="12" customWidth="1"/>
    <col min="15913" max="15913" width="21.375" style="12" customWidth="1"/>
    <col min="15914" max="15914" width="17.25" style="12" customWidth="1"/>
    <col min="15915" max="15915" width="18.5" style="12" customWidth="1"/>
    <col min="15916" max="15916" width="15.25" style="12" bestFit="1" customWidth="1"/>
    <col min="15917" max="16029" width="3.125" style="12" customWidth="1"/>
    <col min="16030" max="16128" width="9" style="12"/>
    <col min="16129" max="16140" width="3.125" style="12" customWidth="1"/>
    <col min="16141" max="16141" width="17.75" style="12" customWidth="1"/>
    <col min="16142" max="16158" width="3.125" style="12" customWidth="1"/>
    <col min="16159" max="16159" width="2" style="12" customWidth="1"/>
    <col min="16160" max="16160" width="3.125" style="12" customWidth="1"/>
    <col min="16161" max="16165" width="4.25" style="12" customWidth="1"/>
    <col min="16166" max="16167" width="3.125" style="12" customWidth="1"/>
    <col min="16168" max="16168" width="19.625" style="12" customWidth="1"/>
    <col min="16169" max="16169" width="21.375" style="12" customWidth="1"/>
    <col min="16170" max="16170" width="17.25" style="12" customWidth="1"/>
    <col min="16171" max="16171" width="18.5" style="12" customWidth="1"/>
    <col min="16172" max="16172" width="15.25" style="12" bestFit="1" customWidth="1"/>
    <col min="16173" max="16285" width="3.125" style="12" customWidth="1"/>
    <col min="16286" max="16384" width="9" style="12"/>
  </cols>
  <sheetData>
    <row r="1" spans="1:51" x14ac:dyDescent="0.15">
      <c r="B1" s="11" t="s">
        <v>387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 t="s">
        <v>388</v>
      </c>
    </row>
    <row r="2" spans="1:51" x14ac:dyDescent="0.15">
      <c r="B2" s="11" t="s">
        <v>389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3">
        <v>6</v>
      </c>
    </row>
    <row r="3" spans="1:51" ht="24.95" customHeight="1" x14ac:dyDescent="0.15"/>
    <row r="4" spans="1:51" ht="18" customHeight="1" thickBot="1" x14ac:dyDescent="0.2">
      <c r="B4" s="85" t="str">
        <f>공종별집계표!A2</f>
        <v>[ 홍성의료원 2차 리모델링공사-소방 ]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R4" s="86" t="s">
        <v>390</v>
      </c>
      <c r="S4" s="86"/>
      <c r="T4" s="87" t="str">
        <f ca="1">NUMBERSTRING(AG4,1)</f>
        <v>영</v>
      </c>
      <c r="U4" s="87"/>
      <c r="V4" s="87"/>
      <c r="W4" s="87"/>
      <c r="X4" s="87"/>
      <c r="Y4" s="87"/>
      <c r="Z4" s="87"/>
      <c r="AA4" s="87"/>
      <c r="AB4" s="87"/>
      <c r="AC4" s="88" t="s">
        <v>391</v>
      </c>
      <c r="AD4" s="88"/>
      <c r="AE4" s="14" t="s">
        <v>392</v>
      </c>
      <c r="AF4" s="15" t="s">
        <v>393</v>
      </c>
      <c r="AG4" s="89">
        <f ca="1">M37</f>
        <v>0</v>
      </c>
      <c r="AH4" s="89"/>
      <c r="AI4" s="89"/>
      <c r="AJ4" s="89"/>
      <c r="AK4" s="89"/>
      <c r="AL4" s="16" t="s">
        <v>394</v>
      </c>
      <c r="AM4" s="16"/>
    </row>
    <row r="5" spans="1:51" ht="18" customHeight="1" thickTop="1" x14ac:dyDescent="0.15">
      <c r="A5" s="11" t="s">
        <v>395</v>
      </c>
      <c r="B5" s="90" t="s">
        <v>396</v>
      </c>
      <c r="C5" s="91"/>
      <c r="D5" s="91" t="s">
        <v>397</v>
      </c>
      <c r="E5" s="91"/>
      <c r="F5" s="91"/>
      <c r="G5" s="91"/>
      <c r="H5" s="91"/>
      <c r="I5" s="91"/>
      <c r="J5" s="91"/>
      <c r="K5" s="91"/>
      <c r="L5" s="91"/>
      <c r="M5" s="17" t="s">
        <v>398</v>
      </c>
      <c r="N5" s="91" t="s">
        <v>399</v>
      </c>
      <c r="O5" s="91"/>
      <c r="P5" s="91"/>
      <c r="Q5" s="91"/>
      <c r="R5" s="91"/>
      <c r="S5" s="91"/>
      <c r="T5" s="91"/>
      <c r="U5" s="91"/>
      <c r="V5" s="91"/>
      <c r="W5" s="91"/>
      <c r="X5" s="91" t="s">
        <v>400</v>
      </c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2"/>
      <c r="AM5" s="18"/>
      <c r="AP5" s="19"/>
      <c r="AQ5" s="19"/>
      <c r="AR5" s="19"/>
    </row>
    <row r="6" spans="1:51" ht="15" customHeight="1" x14ac:dyDescent="0.15">
      <c r="A6" s="13" t="s">
        <v>401</v>
      </c>
      <c r="B6" s="162" t="s">
        <v>402</v>
      </c>
      <c r="C6" s="99"/>
      <c r="D6" s="99" t="s">
        <v>403</v>
      </c>
      <c r="E6" s="99"/>
      <c r="F6" s="107" t="s">
        <v>404</v>
      </c>
      <c r="G6" s="108"/>
      <c r="H6" s="108"/>
      <c r="I6" s="108"/>
      <c r="J6" s="108"/>
      <c r="K6" s="108"/>
      <c r="L6" s="109"/>
      <c r="M6" s="20">
        <f ca="1">INDIRECT(M$1&amp;"!"&amp;$A6&amp;M$2)</f>
        <v>0</v>
      </c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3"/>
      <c r="AM6" s="21"/>
      <c r="AN6" s="22" t="s">
        <v>405</v>
      </c>
      <c r="AO6" s="23">
        <f ca="1">M9+M10+M13</f>
        <v>0</v>
      </c>
      <c r="AP6" s="24"/>
      <c r="AQ6" s="24"/>
      <c r="AR6" s="24"/>
      <c r="AS6" s="25"/>
    </row>
    <row r="7" spans="1:51" ht="15" customHeight="1" x14ac:dyDescent="0.15">
      <c r="B7" s="162"/>
      <c r="C7" s="99"/>
      <c r="D7" s="99"/>
      <c r="E7" s="99"/>
      <c r="F7" s="104" t="s">
        <v>406</v>
      </c>
      <c r="G7" s="104"/>
      <c r="H7" s="104"/>
      <c r="I7" s="104"/>
      <c r="J7" s="104"/>
      <c r="K7" s="104"/>
      <c r="L7" s="104"/>
      <c r="M7" s="26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4"/>
      <c r="AM7" s="21"/>
      <c r="AN7" s="22" t="s">
        <v>407</v>
      </c>
      <c r="AO7" s="23">
        <f>M35+M36</f>
        <v>0</v>
      </c>
      <c r="AP7" s="24"/>
      <c r="AQ7" s="24"/>
      <c r="AR7" s="24"/>
      <c r="AS7" s="25"/>
      <c r="AT7" s="19"/>
      <c r="AU7" s="27"/>
      <c r="AV7" s="27"/>
    </row>
    <row r="8" spans="1:51" ht="15" customHeight="1" x14ac:dyDescent="0.15">
      <c r="B8" s="162"/>
      <c r="C8" s="99"/>
      <c r="D8" s="99"/>
      <c r="E8" s="99"/>
      <c r="F8" s="104" t="s">
        <v>408</v>
      </c>
      <c r="G8" s="104"/>
      <c r="H8" s="104"/>
      <c r="I8" s="104"/>
      <c r="J8" s="104"/>
      <c r="K8" s="104"/>
      <c r="L8" s="104"/>
      <c r="M8" s="26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4"/>
      <c r="AM8" s="21"/>
      <c r="AN8" s="22" t="s">
        <v>409</v>
      </c>
      <c r="AO8" s="23">
        <f>M34</f>
        <v>0</v>
      </c>
      <c r="AP8" s="24"/>
      <c r="AQ8" s="24"/>
      <c r="AR8" s="24"/>
      <c r="AS8" s="25"/>
    </row>
    <row r="9" spans="1:51" ht="15" customHeight="1" x14ac:dyDescent="0.15">
      <c r="B9" s="162"/>
      <c r="C9" s="99"/>
      <c r="D9" s="99"/>
      <c r="E9" s="99"/>
      <c r="F9" s="95" t="s">
        <v>410</v>
      </c>
      <c r="G9" s="95"/>
      <c r="H9" s="95"/>
      <c r="I9" s="95"/>
      <c r="J9" s="95"/>
      <c r="K9" s="95"/>
      <c r="L9" s="95"/>
      <c r="M9" s="28">
        <f ca="1">SUM(M6:M8)</f>
        <v>0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8"/>
      <c r="AM9" s="21"/>
      <c r="AP9" s="19"/>
      <c r="AQ9" s="19"/>
      <c r="AR9" s="19"/>
    </row>
    <row r="10" spans="1:51" ht="15" customHeight="1" x14ac:dyDescent="0.15">
      <c r="A10" s="13" t="s">
        <v>411</v>
      </c>
      <c r="B10" s="162"/>
      <c r="C10" s="99"/>
      <c r="D10" s="99" t="s">
        <v>412</v>
      </c>
      <c r="E10" s="99"/>
      <c r="F10" s="100" t="s">
        <v>413</v>
      </c>
      <c r="G10" s="100"/>
      <c r="H10" s="100"/>
      <c r="I10" s="100"/>
      <c r="J10" s="100"/>
      <c r="K10" s="100"/>
      <c r="L10" s="100"/>
      <c r="M10" s="20">
        <f ca="1">INDIRECT(M$1&amp;"!"&amp;$A10&amp;M$2)</f>
        <v>0</v>
      </c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3"/>
      <c r="AM10" s="21"/>
      <c r="AN10" s="29"/>
      <c r="AO10" s="30"/>
      <c r="AP10" s="30"/>
      <c r="AQ10" s="30"/>
      <c r="AR10" s="30"/>
    </row>
    <row r="11" spans="1:51" ht="15" customHeight="1" x14ac:dyDescent="0.15">
      <c r="B11" s="162"/>
      <c r="C11" s="99"/>
      <c r="D11" s="99"/>
      <c r="E11" s="99"/>
      <c r="F11" s="104" t="s">
        <v>414</v>
      </c>
      <c r="G11" s="104"/>
      <c r="H11" s="104"/>
      <c r="I11" s="104"/>
      <c r="J11" s="104"/>
      <c r="K11" s="104"/>
      <c r="L11" s="104"/>
      <c r="M11" s="26">
        <f ca="1">INT(M10*R11)</f>
        <v>0</v>
      </c>
      <c r="N11" s="105" t="s">
        <v>415</v>
      </c>
      <c r="O11" s="106"/>
      <c r="P11" s="106"/>
      <c r="Q11" s="106"/>
      <c r="R11" s="111">
        <v>0.122</v>
      </c>
      <c r="S11" s="111"/>
      <c r="T11" s="111"/>
      <c r="U11" s="111"/>
      <c r="V11" s="111"/>
      <c r="W11" s="112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4"/>
      <c r="AM11" s="21"/>
      <c r="AN11" s="25"/>
      <c r="AO11" s="25"/>
      <c r="AP11" s="25"/>
    </row>
    <row r="12" spans="1:51" ht="15" customHeight="1" x14ac:dyDescent="0.15">
      <c r="B12" s="162"/>
      <c r="C12" s="99"/>
      <c r="D12" s="99"/>
      <c r="E12" s="99"/>
      <c r="F12" s="95" t="s">
        <v>410</v>
      </c>
      <c r="G12" s="95"/>
      <c r="H12" s="95"/>
      <c r="I12" s="95"/>
      <c r="J12" s="95"/>
      <c r="K12" s="95"/>
      <c r="L12" s="95"/>
      <c r="M12" s="28">
        <f ca="1">SUM(M10:M11)</f>
        <v>0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8"/>
      <c r="AM12" s="21"/>
      <c r="AN12" s="31"/>
      <c r="AO12" s="31"/>
      <c r="AP12" s="31"/>
      <c r="AQ12" s="32"/>
      <c r="AR12" s="33"/>
      <c r="AS12" s="33"/>
      <c r="AT12" s="33"/>
      <c r="AU12" s="33"/>
      <c r="AV12" s="33"/>
      <c r="AW12" s="33"/>
      <c r="AX12" s="25"/>
      <c r="AY12" s="25"/>
    </row>
    <row r="13" spans="1:51" ht="15" customHeight="1" x14ac:dyDescent="0.15">
      <c r="A13" s="13" t="s">
        <v>416</v>
      </c>
      <c r="B13" s="162"/>
      <c r="C13" s="99"/>
      <c r="D13" s="99" t="s">
        <v>417</v>
      </c>
      <c r="E13" s="99"/>
      <c r="F13" s="113" t="s">
        <v>418</v>
      </c>
      <c r="G13" s="114"/>
      <c r="H13" s="114"/>
      <c r="I13" s="114"/>
      <c r="J13" s="114"/>
      <c r="K13" s="114"/>
      <c r="L13" s="115"/>
      <c r="M13" s="20">
        <f ca="1">INDIRECT(M$1&amp;"!"&amp;$A13&amp;M$2)</f>
        <v>0</v>
      </c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3"/>
      <c r="AM13" s="21"/>
      <c r="AN13" s="34" t="s">
        <v>419</v>
      </c>
      <c r="AO13" s="128" t="str">
        <f ca="1">IF(M33+M36&gt;=100000000, "☜ 적용(2.3%)","☜ 삭제")</f>
        <v>☜ 삭제</v>
      </c>
      <c r="AP13" s="128"/>
      <c r="AQ13" s="122"/>
      <c r="AR13" s="122"/>
      <c r="AS13" s="122"/>
      <c r="AT13" s="122"/>
      <c r="AU13" s="122"/>
      <c r="AV13" s="122"/>
      <c r="AW13" s="122"/>
      <c r="AX13" s="25"/>
      <c r="AY13" s="25"/>
    </row>
    <row r="14" spans="1:51" ht="15" customHeight="1" x14ac:dyDescent="0.15">
      <c r="B14" s="162"/>
      <c r="C14" s="99"/>
      <c r="D14" s="99"/>
      <c r="E14" s="99"/>
      <c r="F14" s="104" t="s">
        <v>420</v>
      </c>
      <c r="G14" s="104"/>
      <c r="H14" s="104"/>
      <c r="I14" s="104"/>
      <c r="J14" s="104"/>
      <c r="K14" s="104"/>
      <c r="L14" s="104"/>
      <c r="M14" s="26">
        <f ca="1">INT(M12*Q14)</f>
        <v>0</v>
      </c>
      <c r="N14" s="35" t="s">
        <v>421</v>
      </c>
      <c r="O14" s="36"/>
      <c r="P14" s="36"/>
      <c r="Q14" s="129">
        <v>1.01E-2</v>
      </c>
      <c r="R14" s="129"/>
      <c r="S14" s="129"/>
      <c r="T14" s="129"/>
      <c r="U14" s="129"/>
      <c r="V14" s="129"/>
      <c r="W14" s="130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4"/>
      <c r="AM14" s="21"/>
      <c r="AN14" s="37"/>
      <c r="AO14" s="38"/>
      <c r="AP14" s="39"/>
      <c r="AQ14" s="122"/>
      <c r="AR14" s="122"/>
      <c r="AS14" s="122"/>
      <c r="AT14" s="122"/>
      <c r="AU14" s="122"/>
      <c r="AV14" s="122"/>
      <c r="AW14" s="122"/>
      <c r="AX14" s="25"/>
      <c r="AY14" s="25"/>
    </row>
    <row r="15" spans="1:51" ht="15" customHeight="1" x14ac:dyDescent="0.15">
      <c r="B15" s="162"/>
      <c r="C15" s="99"/>
      <c r="D15" s="99"/>
      <c r="E15" s="99"/>
      <c r="F15" s="123" t="s">
        <v>422</v>
      </c>
      <c r="G15" s="124"/>
      <c r="H15" s="124"/>
      <c r="I15" s="124"/>
      <c r="J15" s="124"/>
      <c r="K15" s="124"/>
      <c r="L15" s="125"/>
      <c r="M15" s="26">
        <f ca="1">INT(M12*Q15)</f>
        <v>0</v>
      </c>
      <c r="N15" s="35" t="s">
        <v>423</v>
      </c>
      <c r="O15" s="36"/>
      <c r="P15" s="36"/>
      <c r="Q15" s="131">
        <v>3.6999999999999998E-2</v>
      </c>
      <c r="R15" s="131"/>
      <c r="S15" s="131"/>
      <c r="T15" s="131"/>
      <c r="U15" s="131"/>
      <c r="V15" s="131"/>
      <c r="W15" s="132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4"/>
      <c r="AM15" s="21"/>
      <c r="AN15" s="34" t="s">
        <v>424</v>
      </c>
      <c r="AO15" s="133" t="str">
        <f ca="1">IF(M33+M36-M16&lt;20000000,"☜ 삭제",IF(M9+M10+M36&lt;=499999999,"☜ 적용(2.93%)",IF(M9+M10+M36&lt;=4999999999,"☜ 교체(1.86%+5,349천원)",IF(M9+M10+M36&gt;=5000000000,"☜ 교체(1.97%)"))))</f>
        <v>☜ 삭제</v>
      </c>
      <c r="AP15" s="133"/>
      <c r="AQ15" s="122"/>
      <c r="AR15" s="122"/>
      <c r="AS15" s="122"/>
      <c r="AT15" s="122"/>
      <c r="AU15" s="122"/>
      <c r="AV15" s="122"/>
      <c r="AW15" s="122"/>
      <c r="AX15" s="25"/>
      <c r="AY15" s="25"/>
    </row>
    <row r="16" spans="1:51" ht="15" customHeight="1" x14ac:dyDescent="0.15">
      <c r="B16" s="162"/>
      <c r="C16" s="99"/>
      <c r="D16" s="99"/>
      <c r="E16" s="99"/>
      <c r="F16" s="116" t="s">
        <v>425</v>
      </c>
      <c r="G16" s="117"/>
      <c r="H16" s="117"/>
      <c r="I16" s="117"/>
      <c r="J16" s="117"/>
      <c r="K16" s="117"/>
      <c r="L16" s="118"/>
      <c r="M16" s="26">
        <f ca="1">INT(MIN(AO17,AO18))</f>
        <v>0</v>
      </c>
      <c r="N16" s="93" t="str">
        <f ca="1">IF(M33+M36&gt;=20000000,IF(AO17&gt;AO18,AO20,AO19),"")</f>
        <v/>
      </c>
      <c r="O16" s="93"/>
      <c r="P16" s="93"/>
      <c r="Q16" s="93"/>
      <c r="R16" s="93"/>
      <c r="S16" s="93"/>
      <c r="T16" s="93"/>
      <c r="U16" s="93"/>
      <c r="V16" s="93"/>
      <c r="W16" s="93"/>
      <c r="X16" s="119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1"/>
      <c r="AM16" s="21"/>
      <c r="AN16" s="40"/>
      <c r="AO16" s="41" t="s">
        <v>426</v>
      </c>
      <c r="AP16" s="41" t="s">
        <v>427</v>
      </c>
      <c r="AQ16" s="122"/>
      <c r="AR16" s="122"/>
      <c r="AS16" s="122"/>
      <c r="AT16" s="122"/>
      <c r="AU16" s="122"/>
      <c r="AV16" s="122"/>
      <c r="AW16" s="122"/>
      <c r="AX16" s="25"/>
      <c r="AY16" s="25"/>
    </row>
    <row r="17" spans="2:51" ht="15" customHeight="1" x14ac:dyDescent="0.15">
      <c r="B17" s="162"/>
      <c r="C17" s="99"/>
      <c r="D17" s="99"/>
      <c r="E17" s="99"/>
      <c r="F17" s="123" t="s">
        <v>428</v>
      </c>
      <c r="G17" s="124"/>
      <c r="H17" s="124"/>
      <c r="I17" s="124"/>
      <c r="J17" s="124"/>
      <c r="K17" s="124"/>
      <c r="L17" s="125"/>
      <c r="M17" s="42">
        <f ca="1">INT(M10*R17)</f>
        <v>0</v>
      </c>
      <c r="N17" s="43" t="s">
        <v>429</v>
      </c>
      <c r="O17" s="44"/>
      <c r="P17" s="44"/>
      <c r="Q17" s="44"/>
      <c r="R17" s="126">
        <v>3.5450000000000002E-2</v>
      </c>
      <c r="S17" s="126"/>
      <c r="T17" s="126"/>
      <c r="U17" s="126"/>
      <c r="V17" s="126"/>
      <c r="W17" s="127"/>
      <c r="X17" s="119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1"/>
      <c r="AM17" s="21"/>
      <c r="AN17" s="40" t="s">
        <v>430</v>
      </c>
      <c r="AO17" s="45">
        <f ca="1">INT((($M$9+$M$10)+($M$36/1.1))*2.93%)</f>
        <v>0</v>
      </c>
      <c r="AP17" s="45">
        <f ca="1">INT((($M$9+$M$10)+($M$36/1.1))*1.86%)+5349000</f>
        <v>5349000</v>
      </c>
      <c r="AQ17" s="33"/>
      <c r="AR17" s="33"/>
      <c r="AS17" s="33"/>
      <c r="AT17" s="33"/>
      <c r="AU17" s="33"/>
      <c r="AV17" s="33"/>
      <c r="AW17" s="33"/>
      <c r="AX17" s="25"/>
      <c r="AY17" s="25"/>
    </row>
    <row r="18" spans="2:51" ht="15" customHeight="1" x14ac:dyDescent="0.15">
      <c r="B18" s="162"/>
      <c r="C18" s="99"/>
      <c r="D18" s="99"/>
      <c r="E18" s="99"/>
      <c r="F18" s="123" t="s">
        <v>431</v>
      </c>
      <c r="G18" s="124"/>
      <c r="H18" s="124"/>
      <c r="I18" s="124"/>
      <c r="J18" s="124"/>
      <c r="K18" s="124"/>
      <c r="L18" s="125"/>
      <c r="M18" s="42">
        <f ca="1">INT(M10*R18)</f>
        <v>0</v>
      </c>
      <c r="N18" s="43" t="s">
        <v>429</v>
      </c>
      <c r="O18" s="44"/>
      <c r="P18" s="44"/>
      <c r="Q18" s="44"/>
      <c r="R18" s="134">
        <v>4.4999999999999998E-2</v>
      </c>
      <c r="S18" s="134"/>
      <c r="T18" s="134"/>
      <c r="U18" s="134"/>
      <c r="V18" s="134"/>
      <c r="W18" s="135"/>
      <c r="X18" s="119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1"/>
      <c r="AM18" s="21"/>
      <c r="AN18" s="40" t="s">
        <v>432</v>
      </c>
      <c r="AO18" s="45">
        <f ca="1">INT((($M$9+$M$10)*2.93%)*1.2)</f>
        <v>0</v>
      </c>
      <c r="AP18" s="45">
        <f ca="1">INT((($M$9+$M$10)*1.86%)+5349000)*1.2</f>
        <v>6418800</v>
      </c>
      <c r="AQ18" s="25"/>
      <c r="AR18" s="25"/>
      <c r="AS18" s="25"/>
      <c r="AT18" s="25"/>
      <c r="AU18" s="25"/>
      <c r="AV18" s="25"/>
      <c r="AW18" s="25"/>
      <c r="AX18" s="25"/>
      <c r="AY18" s="25"/>
    </row>
    <row r="19" spans="2:51" ht="15" customHeight="1" x14ac:dyDescent="0.15">
      <c r="B19" s="162"/>
      <c r="C19" s="99"/>
      <c r="D19" s="99"/>
      <c r="E19" s="99"/>
      <c r="F19" s="116" t="s">
        <v>433</v>
      </c>
      <c r="G19" s="136"/>
      <c r="H19" s="136"/>
      <c r="I19" s="136"/>
      <c r="J19" s="136"/>
      <c r="K19" s="136"/>
      <c r="L19" s="137"/>
      <c r="M19" s="42">
        <f ca="1">INT(M17*R19)</f>
        <v>0</v>
      </c>
      <c r="N19" s="43" t="s">
        <v>434</v>
      </c>
      <c r="O19" s="44"/>
      <c r="P19" s="44"/>
      <c r="Q19" s="44"/>
      <c r="R19" s="138">
        <v>0.12809999999999999</v>
      </c>
      <c r="S19" s="138"/>
      <c r="T19" s="138"/>
      <c r="U19" s="138"/>
      <c r="V19" s="138"/>
      <c r="W19" s="139"/>
      <c r="X19" s="119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1"/>
      <c r="AM19" s="21"/>
      <c r="AN19" s="46"/>
      <c r="AO19" s="47" t="s">
        <v>435</v>
      </c>
      <c r="AP19" s="47" t="s">
        <v>436</v>
      </c>
      <c r="AQ19" s="25"/>
      <c r="AR19" s="25"/>
      <c r="AS19" s="25"/>
      <c r="AT19" s="25"/>
      <c r="AU19" s="25"/>
      <c r="AV19" s="25"/>
      <c r="AW19" s="25"/>
      <c r="AX19" s="25"/>
      <c r="AY19" s="25"/>
    </row>
    <row r="20" spans="2:51" ht="15" customHeight="1" x14ac:dyDescent="0.15">
      <c r="B20" s="162"/>
      <c r="C20" s="99"/>
      <c r="D20" s="99"/>
      <c r="E20" s="99"/>
      <c r="F20" s="104" t="s">
        <v>437</v>
      </c>
      <c r="G20" s="104"/>
      <c r="H20" s="104"/>
      <c r="I20" s="104"/>
      <c r="J20" s="104"/>
      <c r="K20" s="104"/>
      <c r="L20" s="104"/>
      <c r="M20" s="26">
        <f ca="1">INT((M9+M12)*Q20)</f>
        <v>0</v>
      </c>
      <c r="N20" s="105" t="s">
        <v>438</v>
      </c>
      <c r="O20" s="106"/>
      <c r="P20" s="106"/>
      <c r="Q20" s="111">
        <v>5.7000000000000002E-2</v>
      </c>
      <c r="R20" s="111"/>
      <c r="S20" s="111"/>
      <c r="T20" s="111"/>
      <c r="U20" s="111"/>
      <c r="V20" s="111"/>
      <c r="W20" s="112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4"/>
      <c r="AM20" s="21"/>
      <c r="AN20" s="46"/>
      <c r="AO20" s="47" t="s">
        <v>439</v>
      </c>
      <c r="AP20" s="47" t="s">
        <v>440</v>
      </c>
      <c r="AQ20" s="25"/>
      <c r="AR20" s="25"/>
      <c r="AS20" s="25"/>
      <c r="AT20" s="25"/>
      <c r="AU20" s="25"/>
      <c r="AV20" s="25"/>
      <c r="AW20" s="25"/>
      <c r="AX20" s="25"/>
      <c r="AY20" s="25"/>
    </row>
    <row r="21" spans="2:51" ht="15" customHeight="1" x14ac:dyDescent="0.15">
      <c r="B21" s="162"/>
      <c r="C21" s="99"/>
      <c r="D21" s="99"/>
      <c r="E21" s="99"/>
      <c r="F21" s="104" t="s">
        <v>441</v>
      </c>
      <c r="G21" s="104"/>
      <c r="H21" s="104"/>
      <c r="I21" s="104"/>
      <c r="J21" s="104"/>
      <c r="K21" s="104"/>
      <c r="L21" s="104"/>
      <c r="M21" s="26">
        <f ca="1">INT(M10*2.3%)</f>
        <v>0</v>
      </c>
      <c r="N21" s="110" t="str">
        <f ca="1">IF(M33+M36&gt;=100000000, "직접노무비의 2.3%","")</f>
        <v/>
      </c>
      <c r="O21" s="110"/>
      <c r="P21" s="110"/>
      <c r="Q21" s="110"/>
      <c r="R21" s="110"/>
      <c r="S21" s="110"/>
      <c r="T21" s="110"/>
      <c r="U21" s="110"/>
      <c r="V21" s="110"/>
      <c r="W21" s="110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4"/>
      <c r="AM21" s="21"/>
      <c r="AN21" s="12" t="s">
        <v>442</v>
      </c>
      <c r="AO21" s="46"/>
      <c r="AP21" s="46"/>
    </row>
    <row r="22" spans="2:51" ht="15" customHeight="1" x14ac:dyDescent="0.15">
      <c r="B22" s="162"/>
      <c r="C22" s="99"/>
      <c r="D22" s="99"/>
      <c r="E22" s="99"/>
      <c r="F22" s="116" t="s">
        <v>443</v>
      </c>
      <c r="G22" s="136"/>
      <c r="H22" s="136"/>
      <c r="I22" s="136"/>
      <c r="J22" s="136"/>
      <c r="K22" s="136"/>
      <c r="L22" s="137"/>
      <c r="M22" s="26"/>
      <c r="N22" s="105"/>
      <c r="O22" s="106"/>
      <c r="P22" s="106"/>
      <c r="Q22" s="106"/>
      <c r="R22" s="106"/>
      <c r="S22" s="106"/>
      <c r="T22" s="106"/>
      <c r="U22" s="106"/>
      <c r="V22" s="106"/>
      <c r="W22" s="165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4"/>
      <c r="AM22" s="21"/>
      <c r="AN22" s="48" t="s">
        <v>444</v>
      </c>
      <c r="AO22" s="46"/>
      <c r="AP22" s="46"/>
      <c r="AQ22" s="25"/>
      <c r="AR22" s="25"/>
      <c r="AS22" s="25"/>
    </row>
    <row r="23" spans="2:51" ht="15" customHeight="1" thickBot="1" x14ac:dyDescent="0.2">
      <c r="B23" s="162"/>
      <c r="C23" s="99"/>
      <c r="D23" s="99"/>
      <c r="E23" s="99"/>
      <c r="F23" s="104" t="s">
        <v>445</v>
      </c>
      <c r="G23" s="104"/>
      <c r="H23" s="104"/>
      <c r="I23" s="104"/>
      <c r="J23" s="104"/>
      <c r="K23" s="104"/>
      <c r="L23" s="104"/>
      <c r="M23" s="26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4"/>
      <c r="AM23" s="21"/>
      <c r="AN23" s="48" t="s">
        <v>446</v>
      </c>
      <c r="AO23" s="49">
        <f ca="1">INT(M26+M27+M28+M29+(AN35/1.1)+(AN36/1.1))</f>
        <v>0</v>
      </c>
      <c r="AP23" s="46"/>
      <c r="AQ23" s="25"/>
      <c r="AR23" s="25"/>
      <c r="AS23" s="25"/>
    </row>
    <row r="24" spans="2:51" ht="15" customHeight="1" thickBot="1" x14ac:dyDescent="0.2">
      <c r="B24" s="162"/>
      <c r="C24" s="99"/>
      <c r="D24" s="99"/>
      <c r="E24" s="99"/>
      <c r="F24" s="163" t="s">
        <v>447</v>
      </c>
      <c r="G24" s="164"/>
      <c r="H24" s="164"/>
      <c r="I24" s="164"/>
      <c r="J24" s="164"/>
      <c r="K24" s="164"/>
      <c r="L24" s="164"/>
      <c r="M24" s="26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4"/>
      <c r="AM24" s="21"/>
      <c r="AN24" s="50" t="s">
        <v>448</v>
      </c>
      <c r="AO24" s="51"/>
      <c r="AP24" s="52" t="s">
        <v>449</v>
      </c>
      <c r="AQ24" s="53" t="s">
        <v>450</v>
      </c>
      <c r="AR24" s="53" t="s">
        <v>451</v>
      </c>
      <c r="AS24" s="25"/>
      <c r="AT24" s="25"/>
    </row>
    <row r="25" spans="2:51" ht="15" customHeight="1" thickTop="1" x14ac:dyDescent="0.15">
      <c r="B25" s="162"/>
      <c r="C25" s="99"/>
      <c r="D25" s="99"/>
      <c r="E25" s="99"/>
      <c r="F25" s="95" t="s">
        <v>410</v>
      </c>
      <c r="G25" s="95"/>
      <c r="H25" s="95"/>
      <c r="I25" s="95"/>
      <c r="J25" s="95"/>
      <c r="K25" s="95"/>
      <c r="L25" s="95"/>
      <c r="M25" s="28">
        <f ca="1">SUM(M13:M24)</f>
        <v>0</v>
      </c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21"/>
      <c r="AN25" s="54">
        <v>0</v>
      </c>
      <c r="AO25" s="55" t="s">
        <v>452</v>
      </c>
      <c r="AP25" s="56">
        <v>3.64E-3</v>
      </c>
      <c r="AQ25" s="57"/>
      <c r="AR25" s="58">
        <f t="shared" ref="AR25:AR30" ca="1" si="0">$AO$23*AP25*(1+(AQ25/1095))</f>
        <v>0</v>
      </c>
      <c r="AS25" s="25"/>
      <c r="AT25" s="25"/>
    </row>
    <row r="26" spans="2:51" ht="15" customHeight="1" x14ac:dyDescent="0.15">
      <c r="B26" s="162"/>
      <c r="C26" s="99"/>
      <c r="D26" s="149" t="s">
        <v>453</v>
      </c>
      <c r="E26" s="149"/>
      <c r="F26" s="149"/>
      <c r="G26" s="149"/>
      <c r="H26" s="149"/>
      <c r="I26" s="149"/>
      <c r="J26" s="149"/>
      <c r="K26" s="149"/>
      <c r="L26" s="149"/>
      <c r="M26" s="59">
        <f ca="1">M9+M12+M25</f>
        <v>0</v>
      </c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2"/>
      <c r="AM26" s="21"/>
      <c r="AN26" s="60">
        <v>500000000</v>
      </c>
      <c r="AO26" s="61" t="s">
        <v>454</v>
      </c>
      <c r="AP26" s="62">
        <v>3.5100000000000001E-3</v>
      </c>
      <c r="AQ26" s="63"/>
      <c r="AR26" s="58">
        <f t="shared" ca="1" si="0"/>
        <v>0</v>
      </c>
    </row>
    <row r="27" spans="2:51" ht="15" customHeight="1" x14ac:dyDescent="0.15">
      <c r="B27" s="153" t="s">
        <v>455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64">
        <f ca="1">INT(M26*P27)</f>
        <v>0</v>
      </c>
      <c r="N27" s="155" t="s">
        <v>456</v>
      </c>
      <c r="O27" s="156"/>
      <c r="P27" s="157">
        <v>0.06</v>
      </c>
      <c r="Q27" s="157"/>
      <c r="R27" s="157"/>
      <c r="S27" s="157"/>
      <c r="T27" s="157"/>
      <c r="U27" s="157"/>
      <c r="V27" s="157"/>
      <c r="W27" s="158"/>
      <c r="X27" s="159" t="s">
        <v>457</v>
      </c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1"/>
      <c r="AM27" s="21"/>
      <c r="AN27" s="60">
        <v>1000000000</v>
      </c>
      <c r="AO27" s="61" t="s">
        <v>458</v>
      </c>
      <c r="AP27" s="65">
        <v>3.4499999999999999E-3</v>
      </c>
      <c r="AQ27" s="63"/>
      <c r="AR27" s="58">
        <f t="shared" ca="1" si="0"/>
        <v>0</v>
      </c>
    </row>
    <row r="28" spans="2:51" ht="15" customHeight="1" x14ac:dyDescent="0.15">
      <c r="B28" s="140" t="s">
        <v>459</v>
      </c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26">
        <f ca="1">INT((M12+M25+M27)*S28)</f>
        <v>0</v>
      </c>
      <c r="N28" s="119" t="s">
        <v>460</v>
      </c>
      <c r="O28" s="120"/>
      <c r="P28" s="120"/>
      <c r="Q28" s="120"/>
      <c r="R28" s="120"/>
      <c r="S28" s="142">
        <v>0.15</v>
      </c>
      <c r="T28" s="142"/>
      <c r="U28" s="142"/>
      <c r="V28" s="142"/>
      <c r="W28" s="143"/>
      <c r="X28" s="93" t="s">
        <v>461</v>
      </c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4"/>
      <c r="AM28" s="21"/>
      <c r="AN28" s="60">
        <v>2000000000</v>
      </c>
      <c r="AO28" s="61" t="s">
        <v>462</v>
      </c>
      <c r="AP28" s="65">
        <v>3.3800000000000002E-3</v>
      </c>
      <c r="AQ28" s="63"/>
      <c r="AR28" s="58">
        <f t="shared" ca="1" si="0"/>
        <v>0</v>
      </c>
    </row>
    <row r="29" spans="2:51" ht="15" customHeight="1" x14ac:dyDescent="0.15">
      <c r="B29" s="144" t="s">
        <v>463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6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8"/>
      <c r="AM29" s="21"/>
      <c r="AN29" s="60">
        <v>3000000000</v>
      </c>
      <c r="AO29" s="61" t="s">
        <v>464</v>
      </c>
      <c r="AP29" s="65">
        <v>3.2499999999999999E-3</v>
      </c>
      <c r="AQ29" s="63"/>
      <c r="AR29" s="58">
        <f t="shared" ca="1" si="0"/>
        <v>0</v>
      </c>
    </row>
    <row r="30" spans="2:51" ht="15" customHeight="1" x14ac:dyDescent="0.15">
      <c r="B30" s="174" t="s">
        <v>465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67">
        <f ca="1">VLOOKUP($AO$23,$AN$25:$AR$33,5,TRUE)</f>
        <v>0</v>
      </c>
      <c r="N30" s="176" t="str">
        <f ca="1">" 순계약금액 * "&amp;TEXT(VLOOKUP($AO$23,$AN$25:$AP$33,3,TRUE),"0.###%")</f>
        <v xml:space="preserve"> 순계약금액 * 0.364%</v>
      </c>
      <c r="O30" s="177"/>
      <c r="P30" s="177"/>
      <c r="Q30" s="177"/>
      <c r="R30" s="177"/>
      <c r="S30" s="177"/>
      <c r="T30" s="177"/>
      <c r="U30" s="177"/>
      <c r="V30" s="177"/>
      <c r="W30" s="177"/>
      <c r="X30" s="97" t="s">
        <v>466</v>
      </c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8"/>
      <c r="AM30" s="21"/>
      <c r="AN30" s="60">
        <v>4000000000</v>
      </c>
      <c r="AO30" s="61" t="s">
        <v>467</v>
      </c>
      <c r="AP30" s="62">
        <v>3.1900000000000001E-3</v>
      </c>
      <c r="AQ30" s="63"/>
      <c r="AR30" s="68">
        <f t="shared" ca="1" si="0"/>
        <v>0</v>
      </c>
    </row>
    <row r="31" spans="2:51" ht="15" customHeight="1" x14ac:dyDescent="0.15">
      <c r="B31" s="170" t="s">
        <v>468</v>
      </c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20">
        <f ca="1">SUM(M26:M30)</f>
        <v>0</v>
      </c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3"/>
      <c r="AM31" s="21"/>
      <c r="AN31" s="60">
        <v>5000000000</v>
      </c>
      <c r="AO31" s="61" t="s">
        <v>469</v>
      </c>
      <c r="AP31" s="62">
        <v>3.1199999999999999E-3</v>
      </c>
      <c r="AQ31" s="63"/>
      <c r="AR31" s="68">
        <f ca="1">$AO$23*AP31*(1+(AQ31/1095))</f>
        <v>0</v>
      </c>
    </row>
    <row r="32" spans="2:51" ht="15" customHeight="1" x14ac:dyDescent="0.15">
      <c r="B32" s="166" t="s">
        <v>470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28">
        <f ca="1">INT(M31*R32)</f>
        <v>0</v>
      </c>
      <c r="N32" s="69" t="s">
        <v>471</v>
      </c>
      <c r="O32" s="70"/>
      <c r="P32" s="70"/>
      <c r="Q32" s="70"/>
      <c r="R32" s="168">
        <v>0.1</v>
      </c>
      <c r="S32" s="168"/>
      <c r="T32" s="168"/>
      <c r="U32" s="168"/>
      <c r="V32" s="168"/>
      <c r="W32" s="169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8"/>
      <c r="AM32" s="21"/>
      <c r="AN32" s="60">
        <v>7000000000</v>
      </c>
      <c r="AO32" s="61" t="s">
        <v>472</v>
      </c>
      <c r="AP32" s="62">
        <v>3.0500000000000002E-3</v>
      </c>
      <c r="AQ32" s="63"/>
      <c r="AR32" s="68">
        <f ca="1">$AO$23*AP32*(1+(AQ32/1095))</f>
        <v>0</v>
      </c>
    </row>
    <row r="33" spans="2:44" ht="15" customHeight="1" thickBot="1" x14ac:dyDescent="0.2">
      <c r="B33" s="170" t="s">
        <v>473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20">
        <f ca="1">ROUNDDOWN(M31+M32,-3)</f>
        <v>0</v>
      </c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72" t="s">
        <v>474</v>
      </c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3"/>
      <c r="AM33" s="21"/>
      <c r="AN33" s="71">
        <v>10000000000</v>
      </c>
      <c r="AO33" s="72" t="s">
        <v>475</v>
      </c>
      <c r="AP33" s="73">
        <v>2.9499999999999999E-3</v>
      </c>
      <c r="AQ33" s="74"/>
      <c r="AR33" s="75">
        <f ca="1">$AO$23*AP33*(1+(AQ33/1095))</f>
        <v>0</v>
      </c>
    </row>
    <row r="34" spans="2:44" ht="15" customHeight="1" x14ac:dyDescent="0.3">
      <c r="B34" s="187" t="s">
        <v>476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76">
        <f>ROUNDUP(AN34,-3)</f>
        <v>0</v>
      </c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93" t="s">
        <v>477</v>
      </c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4"/>
      <c r="AM34" s="77"/>
      <c r="AN34" s="78"/>
      <c r="AO34" s="79" t="s">
        <v>478</v>
      </c>
      <c r="AP34" s="80"/>
    </row>
    <row r="35" spans="2:44" ht="15" customHeight="1" x14ac:dyDescent="0.3">
      <c r="B35" s="187" t="s">
        <v>479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76">
        <f>ROUNDUP(AN35,-3)</f>
        <v>0</v>
      </c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93" t="s">
        <v>477</v>
      </c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4"/>
      <c r="AM35" s="77"/>
      <c r="AN35" s="81"/>
      <c r="AO35" s="79" t="s">
        <v>480</v>
      </c>
    </row>
    <row r="36" spans="2:44" ht="15" customHeight="1" x14ac:dyDescent="0.3">
      <c r="B36" s="178" t="s">
        <v>481</v>
      </c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76">
        <f>ROUNDUP(AN36,-3)</f>
        <v>0</v>
      </c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1" t="s">
        <v>477</v>
      </c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2"/>
      <c r="AM36" s="21"/>
      <c r="AN36" s="81"/>
      <c r="AO36" s="79" t="s">
        <v>482</v>
      </c>
    </row>
    <row r="37" spans="2:44" ht="20.100000000000001" customHeight="1" thickBot="1" x14ac:dyDescent="0.2">
      <c r="B37" s="183" t="s">
        <v>483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82">
        <f ca="1">SUM(M33:M36)</f>
        <v>0</v>
      </c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6"/>
      <c r="AM37" s="83"/>
      <c r="AN37" s="48" t="s">
        <v>484</v>
      </c>
      <c r="AO37" s="25"/>
      <c r="AP37" s="25"/>
    </row>
    <row r="38" spans="2:44" ht="18" customHeight="1" thickTop="1" x14ac:dyDescent="0.15"/>
    <row r="39" spans="2:44" ht="18" customHeight="1" x14ac:dyDescent="0.15">
      <c r="M39" s="84"/>
    </row>
    <row r="40" spans="2:44" ht="18" customHeight="1" x14ac:dyDescent="0.15"/>
    <row r="41" spans="2:44" ht="18" customHeight="1" x14ac:dyDescent="0.15"/>
    <row r="42" spans="2:44" ht="18" customHeight="1" x14ac:dyDescent="0.15"/>
    <row r="43" spans="2:44" ht="18" customHeight="1" x14ac:dyDescent="0.15"/>
    <row r="44" spans="2:44" ht="18" customHeight="1" x14ac:dyDescent="0.15"/>
    <row r="45" spans="2:44" ht="18" customHeight="1" x14ac:dyDescent="0.15"/>
    <row r="46" spans="2:44" ht="18" customHeight="1" x14ac:dyDescent="0.15"/>
    <row r="47" spans="2:44" ht="18" customHeight="1" x14ac:dyDescent="0.15"/>
    <row r="48" spans="2:4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  <row r="866" ht="18" customHeight="1" x14ac:dyDescent="0.15"/>
    <row r="867" ht="18" customHeight="1" x14ac:dyDescent="0.15"/>
    <row r="868" ht="18" customHeight="1" x14ac:dyDescent="0.15"/>
    <row r="869" ht="18" customHeight="1" x14ac:dyDescent="0.15"/>
    <row r="870" ht="18" customHeight="1" x14ac:dyDescent="0.15"/>
    <row r="871" ht="18" customHeight="1" x14ac:dyDescent="0.15"/>
    <row r="872" ht="18" customHeight="1" x14ac:dyDescent="0.15"/>
    <row r="873" ht="18" customHeight="1" x14ac:dyDescent="0.15"/>
    <row r="874" ht="18" customHeight="1" x14ac:dyDescent="0.15"/>
    <row r="875" ht="18" customHeight="1" x14ac:dyDescent="0.15"/>
    <row r="876" ht="18" customHeight="1" x14ac:dyDescent="0.15"/>
    <row r="877" ht="18" customHeight="1" x14ac:dyDescent="0.15"/>
    <row r="878" ht="18" customHeight="1" x14ac:dyDescent="0.15"/>
    <row r="879" ht="18" customHeight="1" x14ac:dyDescent="0.15"/>
    <row r="880" ht="18" customHeight="1" x14ac:dyDescent="0.15"/>
    <row r="881" ht="18" customHeight="1" x14ac:dyDescent="0.15"/>
    <row r="882" ht="18" customHeight="1" x14ac:dyDescent="0.15"/>
    <row r="883" ht="18" customHeight="1" x14ac:dyDescent="0.15"/>
    <row r="884" ht="18" customHeight="1" x14ac:dyDescent="0.15"/>
    <row r="885" ht="18" customHeight="1" x14ac:dyDescent="0.15"/>
    <row r="886" ht="18" customHeight="1" x14ac:dyDescent="0.15"/>
    <row r="887" ht="18" customHeight="1" x14ac:dyDescent="0.15"/>
    <row r="888" ht="18" customHeight="1" x14ac:dyDescent="0.15"/>
    <row r="889" ht="18" customHeight="1" x14ac:dyDescent="0.15"/>
    <row r="890" ht="18" customHeight="1" x14ac:dyDescent="0.15"/>
    <row r="891" ht="18" customHeight="1" x14ac:dyDescent="0.15"/>
    <row r="892" ht="18" customHeight="1" x14ac:dyDescent="0.15"/>
    <row r="893" ht="18" customHeight="1" x14ac:dyDescent="0.15"/>
    <row r="894" ht="18" customHeight="1" x14ac:dyDescent="0.15"/>
    <row r="895" ht="18" customHeight="1" x14ac:dyDescent="0.15"/>
    <row r="896" ht="18" customHeight="1" x14ac:dyDescent="0.15"/>
    <row r="897" ht="18" customHeight="1" x14ac:dyDescent="0.15"/>
    <row r="898" ht="18" customHeight="1" x14ac:dyDescent="0.15"/>
    <row r="899" ht="18" customHeight="1" x14ac:dyDescent="0.15"/>
    <row r="900" ht="18" customHeight="1" x14ac:dyDescent="0.15"/>
    <row r="901" ht="18" customHeight="1" x14ac:dyDescent="0.15"/>
    <row r="902" ht="18" customHeight="1" x14ac:dyDescent="0.15"/>
    <row r="903" ht="18" customHeight="1" x14ac:dyDescent="0.15"/>
    <row r="904" ht="18" customHeight="1" x14ac:dyDescent="0.15"/>
    <row r="905" ht="18" customHeight="1" x14ac:dyDescent="0.15"/>
    <row r="906" ht="18" customHeight="1" x14ac:dyDescent="0.15"/>
    <row r="907" ht="18" customHeight="1" x14ac:dyDescent="0.15"/>
    <row r="908" ht="18" customHeight="1" x14ac:dyDescent="0.15"/>
    <row r="909" ht="18" customHeight="1" x14ac:dyDescent="0.15"/>
    <row r="910" ht="18" customHeight="1" x14ac:dyDescent="0.15"/>
    <row r="911" ht="18" customHeight="1" x14ac:dyDescent="0.15"/>
    <row r="912" ht="18" customHeight="1" x14ac:dyDescent="0.15"/>
    <row r="913" ht="18" customHeight="1" x14ac:dyDescent="0.15"/>
    <row r="914" ht="18" customHeight="1" x14ac:dyDescent="0.15"/>
    <row r="915" ht="18" customHeight="1" x14ac:dyDescent="0.15"/>
    <row r="916" ht="18" customHeight="1" x14ac:dyDescent="0.15"/>
    <row r="917" ht="18" customHeight="1" x14ac:dyDescent="0.15"/>
    <row r="918" ht="18" customHeight="1" x14ac:dyDescent="0.15"/>
    <row r="919" ht="18" customHeight="1" x14ac:dyDescent="0.15"/>
    <row r="920" ht="18" customHeight="1" x14ac:dyDescent="0.15"/>
    <row r="921" ht="18" customHeight="1" x14ac:dyDescent="0.15"/>
    <row r="922" ht="18" customHeight="1" x14ac:dyDescent="0.15"/>
    <row r="923" ht="18" customHeight="1" x14ac:dyDescent="0.15"/>
    <row r="924" ht="18" customHeight="1" x14ac:dyDescent="0.15"/>
    <row r="925" ht="18" customHeight="1" x14ac:dyDescent="0.15"/>
    <row r="926" ht="18" customHeight="1" x14ac:dyDescent="0.15"/>
    <row r="927" ht="18" customHeight="1" x14ac:dyDescent="0.15"/>
    <row r="928" ht="18" customHeight="1" x14ac:dyDescent="0.15"/>
    <row r="929" ht="18" customHeight="1" x14ac:dyDescent="0.15"/>
    <row r="930" ht="18" customHeight="1" x14ac:dyDescent="0.15"/>
    <row r="931" ht="18" customHeight="1" x14ac:dyDescent="0.15"/>
    <row r="932" ht="18" customHeight="1" x14ac:dyDescent="0.15"/>
    <row r="933" ht="18" customHeight="1" x14ac:dyDescent="0.15"/>
    <row r="934" ht="18" customHeight="1" x14ac:dyDescent="0.15"/>
    <row r="935" ht="18" customHeight="1" x14ac:dyDescent="0.15"/>
    <row r="936" ht="18" customHeight="1" x14ac:dyDescent="0.15"/>
    <row r="937" ht="18" customHeight="1" x14ac:dyDescent="0.15"/>
    <row r="938" ht="18" customHeight="1" x14ac:dyDescent="0.15"/>
    <row r="939" ht="18" customHeight="1" x14ac:dyDescent="0.15"/>
    <row r="940" ht="18" customHeight="1" x14ac:dyDescent="0.15"/>
    <row r="941" ht="18" customHeight="1" x14ac:dyDescent="0.15"/>
    <row r="942" ht="18" customHeight="1" x14ac:dyDescent="0.15"/>
    <row r="943" ht="18" customHeight="1" x14ac:dyDescent="0.15"/>
    <row r="944" ht="18" customHeight="1" x14ac:dyDescent="0.15"/>
    <row r="945" ht="18" customHeight="1" x14ac:dyDescent="0.15"/>
    <row r="946" ht="18" customHeight="1" x14ac:dyDescent="0.15"/>
    <row r="947" ht="18" customHeight="1" x14ac:dyDescent="0.15"/>
    <row r="948" ht="18" customHeight="1" x14ac:dyDescent="0.15"/>
    <row r="949" ht="18" customHeight="1" x14ac:dyDescent="0.15"/>
    <row r="950" ht="18" customHeight="1" x14ac:dyDescent="0.15"/>
    <row r="951" ht="18" customHeight="1" x14ac:dyDescent="0.15"/>
    <row r="952" ht="18" customHeight="1" x14ac:dyDescent="0.15"/>
    <row r="953" ht="18" customHeight="1" x14ac:dyDescent="0.15"/>
    <row r="954" ht="18" customHeight="1" x14ac:dyDescent="0.15"/>
    <row r="955" ht="18" customHeight="1" x14ac:dyDescent="0.15"/>
    <row r="956" ht="18" customHeight="1" x14ac:dyDescent="0.15"/>
    <row r="957" ht="18" customHeight="1" x14ac:dyDescent="0.15"/>
    <row r="958" ht="18" customHeight="1" x14ac:dyDescent="0.15"/>
    <row r="959" ht="18" customHeight="1" x14ac:dyDescent="0.15"/>
    <row r="960" ht="18" customHeight="1" x14ac:dyDescent="0.15"/>
    <row r="961" ht="18" customHeight="1" x14ac:dyDescent="0.15"/>
    <row r="962" ht="18" customHeight="1" x14ac:dyDescent="0.15"/>
    <row r="963" ht="18" customHeight="1" x14ac:dyDescent="0.15"/>
    <row r="964" ht="18" customHeight="1" x14ac:dyDescent="0.15"/>
    <row r="965" ht="18" customHeight="1" x14ac:dyDescent="0.15"/>
    <row r="966" ht="18" customHeight="1" x14ac:dyDescent="0.15"/>
    <row r="967" ht="18" customHeight="1" x14ac:dyDescent="0.15"/>
    <row r="968" ht="18" customHeight="1" x14ac:dyDescent="0.15"/>
    <row r="969" ht="18" customHeight="1" x14ac:dyDescent="0.15"/>
    <row r="970" ht="18" customHeight="1" x14ac:dyDescent="0.15"/>
    <row r="971" ht="18" customHeight="1" x14ac:dyDescent="0.15"/>
    <row r="972" ht="18" customHeight="1" x14ac:dyDescent="0.15"/>
    <row r="973" ht="18" customHeight="1" x14ac:dyDescent="0.15"/>
    <row r="974" ht="18" customHeight="1" x14ac:dyDescent="0.15"/>
    <row r="975" ht="18" customHeight="1" x14ac:dyDescent="0.15"/>
    <row r="976" ht="18" customHeight="1" x14ac:dyDescent="0.15"/>
    <row r="977" ht="18" customHeight="1" x14ac:dyDescent="0.15"/>
    <row r="978" ht="18" customHeight="1" x14ac:dyDescent="0.15"/>
    <row r="979" ht="18" customHeight="1" x14ac:dyDescent="0.15"/>
    <row r="980" ht="18" customHeight="1" x14ac:dyDescent="0.15"/>
    <row r="981" ht="18" customHeight="1" x14ac:dyDescent="0.15"/>
    <row r="982" ht="18" customHeight="1" x14ac:dyDescent="0.15"/>
    <row r="983" ht="18" customHeight="1" x14ac:dyDescent="0.15"/>
    <row r="984" ht="18" customHeight="1" x14ac:dyDescent="0.15"/>
    <row r="985" ht="18" customHeight="1" x14ac:dyDescent="0.15"/>
    <row r="986" ht="18" customHeight="1" x14ac:dyDescent="0.15"/>
    <row r="987" ht="18" customHeight="1" x14ac:dyDescent="0.15"/>
    <row r="988" ht="18" customHeight="1" x14ac:dyDescent="0.15"/>
    <row r="989" ht="18" customHeight="1" x14ac:dyDescent="0.15"/>
    <row r="990" ht="18" customHeight="1" x14ac:dyDescent="0.15"/>
    <row r="991" ht="18" customHeight="1" x14ac:dyDescent="0.15"/>
    <row r="992" ht="18" customHeight="1" x14ac:dyDescent="0.15"/>
    <row r="993" ht="18" customHeight="1" x14ac:dyDescent="0.15"/>
    <row r="994" ht="18" customHeight="1" x14ac:dyDescent="0.15"/>
    <row r="995" ht="18" customHeight="1" x14ac:dyDescent="0.15"/>
    <row r="996" ht="18" customHeight="1" x14ac:dyDescent="0.15"/>
    <row r="997" ht="18" customHeight="1" x14ac:dyDescent="0.15"/>
    <row r="998" ht="18" customHeight="1" x14ac:dyDescent="0.15"/>
    <row r="999" ht="18" customHeight="1" x14ac:dyDescent="0.15"/>
    <row r="1000" ht="18" customHeight="1" x14ac:dyDescent="0.15"/>
    <row r="1001" ht="18" customHeight="1" x14ac:dyDescent="0.15"/>
    <row r="1002" ht="18" customHeight="1" x14ac:dyDescent="0.15"/>
    <row r="1003" ht="18" customHeight="1" x14ac:dyDescent="0.15"/>
    <row r="1004" ht="18" customHeight="1" x14ac:dyDescent="0.15"/>
    <row r="1005" ht="18" customHeight="1" x14ac:dyDescent="0.15"/>
    <row r="1006" ht="18" customHeight="1" x14ac:dyDescent="0.15"/>
    <row r="1007" ht="18" customHeight="1" x14ac:dyDescent="0.15"/>
    <row r="1008" ht="18" customHeight="1" x14ac:dyDescent="0.15"/>
    <row r="1009" ht="18" customHeight="1" x14ac:dyDescent="0.15"/>
    <row r="1010" ht="18" customHeight="1" x14ac:dyDescent="0.15"/>
    <row r="1011" ht="18" customHeight="1" x14ac:dyDescent="0.15"/>
    <row r="1012" ht="18" customHeight="1" x14ac:dyDescent="0.15"/>
    <row r="1013" ht="18" customHeight="1" x14ac:dyDescent="0.15"/>
    <row r="1014" ht="18" customHeight="1" x14ac:dyDescent="0.15"/>
    <row r="1015" ht="18" customHeight="1" x14ac:dyDescent="0.15"/>
    <row r="1016" ht="18" customHeight="1" x14ac:dyDescent="0.15"/>
    <row r="1017" ht="18" customHeight="1" x14ac:dyDescent="0.15"/>
    <row r="1018" ht="18" customHeight="1" x14ac:dyDescent="0.15"/>
    <row r="1019" ht="18" customHeight="1" x14ac:dyDescent="0.15"/>
    <row r="1020" ht="18" customHeight="1" x14ac:dyDescent="0.15"/>
    <row r="1021" ht="18" customHeight="1" x14ac:dyDescent="0.15"/>
    <row r="1022" ht="18" customHeight="1" x14ac:dyDescent="0.15"/>
    <row r="1023" ht="18" customHeight="1" x14ac:dyDescent="0.15"/>
    <row r="1024" ht="18" customHeight="1" x14ac:dyDescent="0.15"/>
    <row r="1025" ht="18" customHeight="1" x14ac:dyDescent="0.15"/>
    <row r="1026" ht="18" customHeight="1" x14ac:dyDescent="0.15"/>
    <row r="1027" ht="18" customHeight="1" x14ac:dyDescent="0.15"/>
    <row r="1028" ht="18" customHeight="1" x14ac:dyDescent="0.15"/>
    <row r="1029" ht="18" customHeight="1" x14ac:dyDescent="0.15"/>
    <row r="1030" ht="18" customHeight="1" x14ac:dyDescent="0.15"/>
    <row r="1031" ht="18" customHeight="1" x14ac:dyDescent="0.15"/>
    <row r="1032" ht="18" customHeight="1" x14ac:dyDescent="0.15"/>
    <row r="1033" ht="18" customHeight="1" x14ac:dyDescent="0.15"/>
    <row r="1034" ht="18" customHeight="1" x14ac:dyDescent="0.15"/>
    <row r="1035" ht="18" customHeight="1" x14ac:dyDescent="0.15"/>
    <row r="1036" ht="18" customHeight="1" x14ac:dyDescent="0.15"/>
    <row r="1037" ht="18" customHeight="1" x14ac:dyDescent="0.15"/>
    <row r="1038" ht="18" customHeight="1" x14ac:dyDescent="0.15"/>
    <row r="1039" ht="18" customHeight="1" x14ac:dyDescent="0.15"/>
    <row r="1040" ht="18" customHeight="1" x14ac:dyDescent="0.15"/>
    <row r="1041" ht="18" customHeight="1" x14ac:dyDescent="0.15"/>
    <row r="1042" ht="18" customHeight="1" x14ac:dyDescent="0.15"/>
    <row r="1043" ht="18" customHeight="1" x14ac:dyDescent="0.15"/>
    <row r="1044" ht="18" customHeight="1" x14ac:dyDescent="0.15"/>
    <row r="1045" ht="18" customHeight="1" x14ac:dyDescent="0.15"/>
    <row r="1046" ht="18" customHeight="1" x14ac:dyDescent="0.15"/>
    <row r="1047" ht="18" customHeight="1" x14ac:dyDescent="0.15"/>
    <row r="1048" ht="18" customHeight="1" x14ac:dyDescent="0.15"/>
    <row r="1049" ht="18" customHeight="1" x14ac:dyDescent="0.15"/>
    <row r="1050" ht="18" customHeight="1" x14ac:dyDescent="0.15"/>
    <row r="1051" ht="18" customHeight="1" x14ac:dyDescent="0.15"/>
    <row r="1052" ht="18" customHeight="1" x14ac:dyDescent="0.15"/>
    <row r="1053" ht="18" customHeight="1" x14ac:dyDescent="0.15"/>
    <row r="1054" ht="18" customHeight="1" x14ac:dyDescent="0.15"/>
    <row r="1055" ht="18" customHeight="1" x14ac:dyDescent="0.15"/>
    <row r="1056" ht="18" customHeight="1" x14ac:dyDescent="0.15"/>
    <row r="1057" ht="18" customHeight="1" x14ac:dyDescent="0.15"/>
    <row r="1058" ht="18" customHeight="1" x14ac:dyDescent="0.15"/>
    <row r="1059" ht="18" customHeight="1" x14ac:dyDescent="0.15"/>
    <row r="1060" ht="18" customHeight="1" x14ac:dyDescent="0.15"/>
    <row r="1061" ht="18" customHeight="1" x14ac:dyDescent="0.15"/>
    <row r="1062" ht="18" customHeight="1" x14ac:dyDescent="0.15"/>
    <row r="1063" ht="18" customHeight="1" x14ac:dyDescent="0.15"/>
    <row r="1064" ht="18" customHeight="1" x14ac:dyDescent="0.15"/>
    <row r="1065" ht="18" customHeight="1" x14ac:dyDescent="0.15"/>
    <row r="1066" ht="18" customHeight="1" x14ac:dyDescent="0.15"/>
    <row r="1067" ht="18" customHeight="1" x14ac:dyDescent="0.15"/>
    <row r="1068" ht="18" customHeight="1" x14ac:dyDescent="0.15"/>
    <row r="1069" ht="18" customHeight="1" x14ac:dyDescent="0.15"/>
    <row r="1070" ht="18" customHeight="1" x14ac:dyDescent="0.15"/>
    <row r="1071" ht="18" customHeight="1" x14ac:dyDescent="0.15"/>
    <row r="1072" ht="18" customHeight="1" x14ac:dyDescent="0.15"/>
    <row r="1073" ht="18" customHeight="1" x14ac:dyDescent="0.15"/>
    <row r="1074" ht="18" customHeight="1" x14ac:dyDescent="0.15"/>
    <row r="1075" ht="18" customHeight="1" x14ac:dyDescent="0.15"/>
    <row r="1076" ht="18" customHeight="1" x14ac:dyDescent="0.15"/>
    <row r="1077" ht="18" customHeight="1" x14ac:dyDescent="0.15"/>
    <row r="1078" ht="18" customHeight="1" x14ac:dyDescent="0.15"/>
    <row r="1079" ht="18" customHeight="1" x14ac:dyDescent="0.15"/>
    <row r="1080" ht="18" customHeight="1" x14ac:dyDescent="0.15"/>
    <row r="1081" ht="18" customHeight="1" x14ac:dyDescent="0.15"/>
    <row r="1082" ht="18" customHeight="1" x14ac:dyDescent="0.15"/>
    <row r="1083" ht="18" customHeight="1" x14ac:dyDescent="0.15"/>
    <row r="1084" ht="18" customHeight="1" x14ac:dyDescent="0.15"/>
    <row r="1085" ht="18" customHeight="1" x14ac:dyDescent="0.15"/>
    <row r="1086" ht="18" customHeight="1" x14ac:dyDescent="0.15"/>
    <row r="1087" ht="18" customHeight="1" x14ac:dyDescent="0.15"/>
    <row r="1088" ht="18" customHeight="1" x14ac:dyDescent="0.15"/>
    <row r="1089" ht="18" customHeight="1" x14ac:dyDescent="0.15"/>
    <row r="1090" ht="18" customHeight="1" x14ac:dyDescent="0.15"/>
    <row r="1091" ht="18" customHeight="1" x14ac:dyDescent="0.15"/>
    <row r="1092" ht="18" customHeight="1" x14ac:dyDescent="0.15"/>
    <row r="1093" ht="18" customHeight="1" x14ac:dyDescent="0.15"/>
    <row r="1094" ht="18" customHeight="1" x14ac:dyDescent="0.15"/>
    <row r="1095" ht="18" customHeight="1" x14ac:dyDescent="0.15"/>
    <row r="1096" ht="18" customHeight="1" x14ac:dyDescent="0.15"/>
    <row r="1097" ht="18" customHeight="1" x14ac:dyDescent="0.15"/>
    <row r="1098" ht="18" customHeight="1" x14ac:dyDescent="0.15"/>
    <row r="1099" ht="18" customHeight="1" x14ac:dyDescent="0.15"/>
    <row r="1100" ht="18" customHeight="1" x14ac:dyDescent="0.15"/>
    <row r="1101" ht="18" customHeight="1" x14ac:dyDescent="0.15"/>
    <row r="1102" ht="18" customHeight="1" x14ac:dyDescent="0.15"/>
    <row r="1103" ht="18" customHeight="1" x14ac:dyDescent="0.15"/>
    <row r="1104" ht="18" customHeight="1" x14ac:dyDescent="0.15"/>
    <row r="1105" ht="18" customHeight="1" x14ac:dyDescent="0.15"/>
    <row r="1106" ht="18" customHeight="1" x14ac:dyDescent="0.15"/>
    <row r="1107" ht="18" customHeight="1" x14ac:dyDescent="0.15"/>
    <row r="1108" ht="18" customHeight="1" x14ac:dyDescent="0.15"/>
    <row r="1109" ht="18" customHeight="1" x14ac:dyDescent="0.15"/>
    <row r="1110" ht="18" customHeight="1" x14ac:dyDescent="0.15"/>
    <row r="1111" ht="18" customHeight="1" x14ac:dyDescent="0.15"/>
    <row r="1112" ht="18" customHeight="1" x14ac:dyDescent="0.15"/>
    <row r="1113" ht="18" customHeight="1" x14ac:dyDescent="0.15"/>
    <row r="1114" ht="18" customHeight="1" x14ac:dyDescent="0.15"/>
    <row r="1115" ht="18" customHeight="1" x14ac:dyDescent="0.15"/>
    <row r="1116" ht="18" customHeight="1" x14ac:dyDescent="0.15"/>
    <row r="1117" ht="18" customHeight="1" x14ac:dyDescent="0.15"/>
    <row r="1118" ht="18" customHeight="1" x14ac:dyDescent="0.15"/>
    <row r="1119" ht="18" customHeight="1" x14ac:dyDescent="0.15"/>
    <row r="1120" ht="18" customHeight="1" x14ac:dyDescent="0.15"/>
    <row r="1121" ht="18" customHeight="1" x14ac:dyDescent="0.15"/>
    <row r="1122" ht="18" customHeight="1" x14ac:dyDescent="0.15"/>
    <row r="1123" ht="18" customHeight="1" x14ac:dyDescent="0.15"/>
    <row r="1124" ht="18" customHeight="1" x14ac:dyDescent="0.15"/>
    <row r="1125" ht="18" customHeight="1" x14ac:dyDescent="0.15"/>
    <row r="1126" ht="18" customHeight="1" x14ac:dyDescent="0.15"/>
    <row r="1127" ht="18" customHeight="1" x14ac:dyDescent="0.15"/>
    <row r="1128" ht="18" customHeight="1" x14ac:dyDescent="0.15"/>
    <row r="1129" ht="18" customHeight="1" x14ac:dyDescent="0.15"/>
    <row r="1130" ht="18" customHeight="1" x14ac:dyDescent="0.15"/>
    <row r="1131" ht="18" customHeight="1" x14ac:dyDescent="0.15"/>
    <row r="1132" ht="18" customHeight="1" x14ac:dyDescent="0.15"/>
    <row r="1133" ht="18" customHeight="1" x14ac:dyDescent="0.15"/>
    <row r="1134" ht="18" customHeight="1" x14ac:dyDescent="0.15"/>
    <row r="1135" ht="18" customHeight="1" x14ac:dyDescent="0.15"/>
    <row r="1136" ht="18" customHeight="1" x14ac:dyDescent="0.15"/>
    <row r="1137" ht="18" customHeight="1" x14ac:dyDescent="0.15"/>
    <row r="1138" ht="18" customHeight="1" x14ac:dyDescent="0.15"/>
    <row r="1139" ht="18" customHeight="1" x14ac:dyDescent="0.15"/>
    <row r="1140" ht="18" customHeight="1" x14ac:dyDescent="0.15"/>
    <row r="1141" ht="18" customHeight="1" x14ac:dyDescent="0.15"/>
    <row r="1142" ht="18" customHeight="1" x14ac:dyDescent="0.15"/>
    <row r="1143" ht="18" customHeight="1" x14ac:dyDescent="0.15"/>
    <row r="1144" ht="18" customHeight="1" x14ac:dyDescent="0.15"/>
    <row r="1145" ht="18" customHeight="1" x14ac:dyDescent="0.15"/>
    <row r="1146" ht="18" customHeight="1" x14ac:dyDescent="0.15"/>
    <row r="1147" ht="18" customHeight="1" x14ac:dyDescent="0.15"/>
    <row r="1148" ht="18" customHeight="1" x14ac:dyDescent="0.15"/>
    <row r="1149" ht="18" customHeight="1" x14ac:dyDescent="0.15"/>
    <row r="1150" ht="18" customHeight="1" x14ac:dyDescent="0.15"/>
    <row r="1151" ht="18" customHeight="1" x14ac:dyDescent="0.15"/>
    <row r="1152" ht="18" customHeight="1" x14ac:dyDescent="0.15"/>
    <row r="1153" ht="18" customHeight="1" x14ac:dyDescent="0.15"/>
    <row r="1154" ht="18" customHeight="1" x14ac:dyDescent="0.15"/>
    <row r="1155" ht="18" customHeight="1" x14ac:dyDescent="0.15"/>
    <row r="1156" ht="18" customHeight="1" x14ac:dyDescent="0.15"/>
    <row r="1157" ht="18" customHeight="1" x14ac:dyDescent="0.15"/>
    <row r="1158" ht="18" customHeight="1" x14ac:dyDescent="0.15"/>
    <row r="1159" ht="18" customHeight="1" x14ac:dyDescent="0.15"/>
    <row r="1160" ht="18" customHeight="1" x14ac:dyDescent="0.15"/>
    <row r="1161" ht="18" customHeight="1" x14ac:dyDescent="0.15"/>
    <row r="1162" ht="18" customHeight="1" x14ac:dyDescent="0.15"/>
    <row r="1163" ht="18" customHeight="1" x14ac:dyDescent="0.15"/>
    <row r="1164" ht="18" customHeight="1" x14ac:dyDescent="0.15"/>
    <row r="1165" ht="18" customHeight="1" x14ac:dyDescent="0.15"/>
    <row r="1166" ht="18" customHeight="1" x14ac:dyDescent="0.15"/>
    <row r="1167" ht="18" customHeight="1" x14ac:dyDescent="0.15"/>
    <row r="1168" ht="18" customHeight="1" x14ac:dyDescent="0.15"/>
    <row r="1169" ht="18" customHeight="1" x14ac:dyDescent="0.15"/>
    <row r="1170" ht="18" customHeight="1" x14ac:dyDescent="0.15"/>
    <row r="1171" ht="18" customHeight="1" x14ac:dyDescent="0.15"/>
    <row r="1172" ht="18" customHeight="1" x14ac:dyDescent="0.15"/>
    <row r="1173" ht="18" customHeight="1" x14ac:dyDescent="0.15"/>
    <row r="1174" ht="18" customHeight="1" x14ac:dyDescent="0.15"/>
    <row r="1175" ht="18" customHeight="1" x14ac:dyDescent="0.15"/>
    <row r="1176" ht="18" customHeight="1" x14ac:dyDescent="0.15"/>
    <row r="1177" ht="18" customHeight="1" x14ac:dyDescent="0.15"/>
    <row r="1178" ht="18" customHeight="1" x14ac:dyDescent="0.15"/>
    <row r="1179" ht="18" customHeight="1" x14ac:dyDescent="0.15"/>
    <row r="1180" ht="18" customHeight="1" x14ac:dyDescent="0.15"/>
    <row r="1181" ht="18" customHeight="1" x14ac:dyDescent="0.15"/>
    <row r="1182" ht="18" customHeight="1" x14ac:dyDescent="0.15"/>
    <row r="1183" ht="18" customHeight="1" x14ac:dyDescent="0.15"/>
    <row r="1184" ht="18" customHeight="1" x14ac:dyDescent="0.15"/>
    <row r="1185" ht="18" customHeight="1" x14ac:dyDescent="0.15"/>
    <row r="1186" ht="18" customHeight="1" x14ac:dyDescent="0.15"/>
    <row r="1187" ht="18" customHeight="1" x14ac:dyDescent="0.15"/>
    <row r="1188" ht="18" customHeight="1" x14ac:dyDescent="0.15"/>
    <row r="1189" ht="18" customHeight="1" x14ac:dyDescent="0.15"/>
    <row r="1190" ht="18" customHeight="1" x14ac:dyDescent="0.15"/>
    <row r="1191" ht="18" customHeight="1" x14ac:dyDescent="0.15"/>
    <row r="1192" ht="18" customHeight="1" x14ac:dyDescent="0.15"/>
    <row r="1193" ht="18" customHeight="1" x14ac:dyDescent="0.15"/>
    <row r="1194" ht="18" customHeight="1" x14ac:dyDescent="0.15"/>
    <row r="1195" ht="18" customHeight="1" x14ac:dyDescent="0.15"/>
    <row r="1196" ht="18" customHeight="1" x14ac:dyDescent="0.15"/>
    <row r="1197" ht="18" customHeight="1" x14ac:dyDescent="0.15"/>
    <row r="1198" ht="18" customHeight="1" x14ac:dyDescent="0.15"/>
    <row r="1199" ht="18" customHeight="1" x14ac:dyDescent="0.15"/>
    <row r="1200" ht="18" customHeight="1" x14ac:dyDescent="0.15"/>
    <row r="1201" ht="18" customHeight="1" x14ac:dyDescent="0.15"/>
    <row r="1202" ht="18" customHeight="1" x14ac:dyDescent="0.15"/>
    <row r="1203" ht="18" customHeight="1" x14ac:dyDescent="0.15"/>
    <row r="1204" ht="18" customHeight="1" x14ac:dyDescent="0.15"/>
    <row r="1205" ht="18" customHeight="1" x14ac:dyDescent="0.15"/>
    <row r="1206" ht="18" customHeight="1" x14ac:dyDescent="0.15"/>
    <row r="1207" ht="18" customHeight="1" x14ac:dyDescent="0.15"/>
    <row r="1208" ht="18" customHeight="1" x14ac:dyDescent="0.15"/>
    <row r="1209" ht="18" customHeight="1" x14ac:dyDescent="0.15"/>
    <row r="1210" ht="18" customHeight="1" x14ac:dyDescent="0.15"/>
    <row r="1211" ht="18" customHeight="1" x14ac:dyDescent="0.15"/>
    <row r="1212" ht="18" customHeight="1" x14ac:dyDescent="0.15"/>
    <row r="1213" ht="18" customHeight="1" x14ac:dyDescent="0.15"/>
    <row r="1214" ht="18" customHeight="1" x14ac:dyDescent="0.15"/>
    <row r="1215" ht="18" customHeight="1" x14ac:dyDescent="0.15"/>
    <row r="1216" ht="18" customHeight="1" x14ac:dyDescent="0.15"/>
    <row r="1217" ht="18" customHeight="1" x14ac:dyDescent="0.15"/>
    <row r="1218" ht="18" customHeight="1" x14ac:dyDescent="0.15"/>
    <row r="1219" ht="18" customHeight="1" x14ac:dyDescent="0.15"/>
    <row r="1220" ht="18" customHeight="1" x14ac:dyDescent="0.15"/>
    <row r="1221" ht="18" customHeight="1" x14ac:dyDescent="0.15"/>
    <row r="1222" ht="18" customHeight="1" x14ac:dyDescent="0.15"/>
    <row r="1223" ht="18" customHeight="1" x14ac:dyDescent="0.15"/>
    <row r="1224" ht="18" customHeight="1" x14ac:dyDescent="0.15"/>
    <row r="1225" ht="18" customHeight="1" x14ac:dyDescent="0.15"/>
    <row r="1226" ht="18" customHeight="1" x14ac:dyDescent="0.15"/>
    <row r="1227" ht="18" customHeight="1" x14ac:dyDescent="0.15"/>
    <row r="1228" ht="18" customHeight="1" x14ac:dyDescent="0.15"/>
    <row r="1229" ht="18" customHeight="1" x14ac:dyDescent="0.15"/>
    <row r="1230" ht="18" customHeight="1" x14ac:dyDescent="0.15"/>
    <row r="1231" ht="18" customHeight="1" x14ac:dyDescent="0.15"/>
    <row r="1232" ht="18" customHeight="1" x14ac:dyDescent="0.15"/>
    <row r="1233" ht="18" customHeight="1" x14ac:dyDescent="0.15"/>
    <row r="1234" ht="18" customHeight="1" x14ac:dyDescent="0.15"/>
    <row r="1235" ht="18" customHeight="1" x14ac:dyDescent="0.15"/>
    <row r="1236" ht="18" customHeight="1" x14ac:dyDescent="0.15"/>
    <row r="1237" ht="18" customHeight="1" x14ac:dyDescent="0.15"/>
    <row r="1238" ht="18" customHeight="1" x14ac:dyDescent="0.15"/>
  </sheetData>
  <mergeCells count="118">
    <mergeCell ref="B36:L36"/>
    <mergeCell ref="N36:W36"/>
    <mergeCell ref="X36:AL36"/>
    <mergeCell ref="B37:L37"/>
    <mergeCell ref="N37:W37"/>
    <mergeCell ref="X37:AL37"/>
    <mergeCell ref="B34:L34"/>
    <mergeCell ref="N34:W34"/>
    <mergeCell ref="X34:AL34"/>
    <mergeCell ref="B35:L35"/>
    <mergeCell ref="N35:W35"/>
    <mergeCell ref="X35:AL35"/>
    <mergeCell ref="B32:L32"/>
    <mergeCell ref="R32:W32"/>
    <mergeCell ref="X32:AL32"/>
    <mergeCell ref="B33:L33"/>
    <mergeCell ref="N33:W33"/>
    <mergeCell ref="X33:AL33"/>
    <mergeCell ref="B30:L30"/>
    <mergeCell ref="N30:W30"/>
    <mergeCell ref="X30:AL30"/>
    <mergeCell ref="B31:L31"/>
    <mergeCell ref="N31:W31"/>
    <mergeCell ref="X31:AL31"/>
    <mergeCell ref="B28:L28"/>
    <mergeCell ref="N28:R28"/>
    <mergeCell ref="S28:W28"/>
    <mergeCell ref="X28:AL28"/>
    <mergeCell ref="B29:L29"/>
    <mergeCell ref="N29:W29"/>
    <mergeCell ref="X29:AL29"/>
    <mergeCell ref="D26:L26"/>
    <mergeCell ref="N26:W26"/>
    <mergeCell ref="X26:AL26"/>
    <mergeCell ref="B27:L27"/>
    <mergeCell ref="N27:O27"/>
    <mergeCell ref="P27:W27"/>
    <mergeCell ref="X27:AL27"/>
    <mergeCell ref="B6:C26"/>
    <mergeCell ref="F24:L24"/>
    <mergeCell ref="N24:W24"/>
    <mergeCell ref="X24:AL24"/>
    <mergeCell ref="F25:L25"/>
    <mergeCell ref="N25:W25"/>
    <mergeCell ref="X25:AL25"/>
    <mergeCell ref="F22:L22"/>
    <mergeCell ref="N22:W22"/>
    <mergeCell ref="X22:AL22"/>
    <mergeCell ref="F23:L23"/>
    <mergeCell ref="N23:W23"/>
    <mergeCell ref="X23:AL23"/>
    <mergeCell ref="X20:AL20"/>
    <mergeCell ref="F21:L21"/>
    <mergeCell ref="N21:W21"/>
    <mergeCell ref="X21:AL21"/>
    <mergeCell ref="F18:L18"/>
    <mergeCell ref="R18:W18"/>
    <mergeCell ref="X18:AL18"/>
    <mergeCell ref="F19:L19"/>
    <mergeCell ref="R19:W19"/>
    <mergeCell ref="X19:AL19"/>
    <mergeCell ref="D13:E25"/>
    <mergeCell ref="F13:L13"/>
    <mergeCell ref="N13:W13"/>
    <mergeCell ref="X13:AL13"/>
    <mergeCell ref="F16:L16"/>
    <mergeCell ref="N16:W16"/>
    <mergeCell ref="X16:AL16"/>
    <mergeCell ref="AQ16:AW16"/>
    <mergeCell ref="F17:L17"/>
    <mergeCell ref="R17:W17"/>
    <mergeCell ref="X17:AL17"/>
    <mergeCell ref="AO13:AP13"/>
    <mergeCell ref="AQ13:AW13"/>
    <mergeCell ref="F14:L14"/>
    <mergeCell ref="Q14:W14"/>
    <mergeCell ref="X14:AL14"/>
    <mergeCell ref="AQ14:AW15"/>
    <mergeCell ref="F15:L15"/>
    <mergeCell ref="Q15:W15"/>
    <mergeCell ref="X15:AL15"/>
    <mergeCell ref="AO15:AP15"/>
    <mergeCell ref="F20:L20"/>
    <mergeCell ref="N20:P20"/>
    <mergeCell ref="Q20:W20"/>
    <mergeCell ref="X8:AL8"/>
    <mergeCell ref="F9:L9"/>
    <mergeCell ref="N9:W9"/>
    <mergeCell ref="X9:AL9"/>
    <mergeCell ref="D10:E12"/>
    <mergeCell ref="F10:L10"/>
    <mergeCell ref="N10:W10"/>
    <mergeCell ref="X10:AL10"/>
    <mergeCell ref="F11:L11"/>
    <mergeCell ref="N11:Q11"/>
    <mergeCell ref="D6:E9"/>
    <mergeCell ref="F6:L6"/>
    <mergeCell ref="N6:W6"/>
    <mergeCell ref="X6:AL6"/>
    <mergeCell ref="F7:L7"/>
    <mergeCell ref="N7:W7"/>
    <mergeCell ref="X7:AL7"/>
    <mergeCell ref="F8:L8"/>
    <mergeCell ref="N8:W8"/>
    <mergeCell ref="R11:W11"/>
    <mergeCell ref="X11:AL11"/>
    <mergeCell ref="F12:L12"/>
    <mergeCell ref="N12:W12"/>
    <mergeCell ref="X12:AL12"/>
    <mergeCell ref="B4:M4"/>
    <mergeCell ref="R4:S4"/>
    <mergeCell ref="T4:AB4"/>
    <mergeCell ref="AC4:AD4"/>
    <mergeCell ref="AG4:AK4"/>
    <mergeCell ref="B5:C5"/>
    <mergeCell ref="D5:L5"/>
    <mergeCell ref="N5:W5"/>
    <mergeCell ref="X5:AL5"/>
  </mergeCells>
  <phoneticPr fontId="3" type="noConversion"/>
  <pageMargins left="0.78740157480314965" right="0" top="0.39370078740157483" bottom="0.39370078740157483" header="0.51181102362204722" footer="0.51181102362204722"/>
  <pageSetup paperSize="9" scale="93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view="pageBreakPreview" zoomScale="75" zoomScaleNormal="100" zoomScaleSheetLayoutView="75" workbookViewId="0">
      <selection activeCell="E5" sqref="E5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20" ht="30" customHeight="1" x14ac:dyDescent="0.3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20" ht="30" customHeight="1" x14ac:dyDescent="0.3">
      <c r="A3" s="190" t="s">
        <v>2</v>
      </c>
      <c r="B3" s="190" t="s">
        <v>3</v>
      </c>
      <c r="C3" s="190" t="s">
        <v>4</v>
      </c>
      <c r="D3" s="190" t="s">
        <v>5</v>
      </c>
      <c r="E3" s="190" t="s">
        <v>6</v>
      </c>
      <c r="F3" s="190"/>
      <c r="G3" s="190" t="s">
        <v>9</v>
      </c>
      <c r="H3" s="190"/>
      <c r="I3" s="190" t="s">
        <v>10</v>
      </c>
      <c r="J3" s="190"/>
      <c r="K3" s="190" t="s">
        <v>11</v>
      </c>
      <c r="L3" s="190"/>
      <c r="M3" s="190" t="s">
        <v>12</v>
      </c>
      <c r="N3" s="189" t="s">
        <v>13</v>
      </c>
      <c r="O3" s="189" t="s">
        <v>14</v>
      </c>
      <c r="P3" s="189" t="s">
        <v>15</v>
      </c>
      <c r="Q3" s="189" t="s">
        <v>16</v>
      </c>
      <c r="R3" s="189" t="s">
        <v>17</v>
      </c>
      <c r="S3" s="189" t="s">
        <v>18</v>
      </c>
      <c r="T3" s="189" t="s">
        <v>19</v>
      </c>
    </row>
    <row r="4" spans="1:20" ht="30" customHeight="1" x14ac:dyDescent="0.3">
      <c r="A4" s="191"/>
      <c r="B4" s="191"/>
      <c r="C4" s="191"/>
      <c r="D4" s="191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191"/>
      <c r="N4" s="189"/>
      <c r="O4" s="189"/>
      <c r="P4" s="189"/>
      <c r="Q4" s="189"/>
      <c r="R4" s="189"/>
      <c r="S4" s="189"/>
      <c r="T4" s="189"/>
    </row>
    <row r="5" spans="1:20" ht="30" customHeight="1" x14ac:dyDescent="0.3">
      <c r="A5" s="7" t="s">
        <v>51</v>
      </c>
      <c r="B5" s="7" t="s">
        <v>52</v>
      </c>
      <c r="C5" s="7" t="s">
        <v>52</v>
      </c>
      <c r="D5" s="8">
        <v>1</v>
      </c>
      <c r="E5" s="9"/>
      <c r="F5" s="9"/>
      <c r="G5" s="9"/>
      <c r="H5" s="9"/>
      <c r="I5" s="9"/>
      <c r="J5" s="9"/>
      <c r="K5" s="9"/>
      <c r="L5" s="9"/>
      <c r="M5" s="7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 s="2">
        <v>1</v>
      </c>
      <c r="S5" s="1" t="s">
        <v>52</v>
      </c>
      <c r="T5" s="5"/>
    </row>
    <row r="6" spans="1:20" ht="30" customHeight="1" x14ac:dyDescent="0.3">
      <c r="A6" s="7" t="s">
        <v>54</v>
      </c>
      <c r="B6" s="7" t="s">
        <v>52</v>
      </c>
      <c r="C6" s="7" t="s">
        <v>52</v>
      </c>
      <c r="D6" s="8">
        <v>1</v>
      </c>
      <c r="E6" s="9"/>
      <c r="F6" s="9"/>
      <c r="G6" s="9"/>
      <c r="H6" s="9"/>
      <c r="I6" s="9"/>
      <c r="J6" s="9"/>
      <c r="K6" s="9"/>
      <c r="L6" s="9"/>
      <c r="M6" s="7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 s="2">
        <v>2</v>
      </c>
      <c r="S6" s="1" t="s">
        <v>52</v>
      </c>
      <c r="T6" s="5"/>
    </row>
    <row r="7" spans="1:20" ht="30" customHeight="1" x14ac:dyDescent="0.3">
      <c r="A7" s="7" t="s">
        <v>56</v>
      </c>
      <c r="B7" s="7" t="s">
        <v>52</v>
      </c>
      <c r="C7" s="7" t="s">
        <v>52</v>
      </c>
      <c r="D7" s="8">
        <v>1</v>
      </c>
      <c r="E7" s="9"/>
      <c r="F7" s="9"/>
      <c r="G7" s="9"/>
      <c r="H7" s="9"/>
      <c r="I7" s="9"/>
      <c r="J7" s="9"/>
      <c r="K7" s="9"/>
      <c r="L7" s="9"/>
      <c r="M7" s="7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 s="2">
        <v>3</v>
      </c>
      <c r="S7" s="1" t="s">
        <v>52</v>
      </c>
      <c r="T7" s="5"/>
    </row>
    <row r="8" spans="1:20" ht="30" customHeight="1" x14ac:dyDescent="0.3">
      <c r="A8" s="7" t="s">
        <v>232</v>
      </c>
      <c r="B8" s="7" t="s">
        <v>52</v>
      </c>
      <c r="C8" s="7" t="s">
        <v>52</v>
      </c>
      <c r="D8" s="8">
        <v>1</v>
      </c>
      <c r="E8" s="9"/>
      <c r="F8" s="9"/>
      <c r="G8" s="9"/>
      <c r="H8" s="9"/>
      <c r="I8" s="9"/>
      <c r="J8" s="9"/>
      <c r="K8" s="9"/>
      <c r="L8" s="9"/>
      <c r="M8" s="7" t="s">
        <v>52</v>
      </c>
      <c r="N8" s="1" t="s">
        <v>233</v>
      </c>
      <c r="O8" s="1" t="s">
        <v>52</v>
      </c>
      <c r="P8" s="1" t="s">
        <v>55</v>
      </c>
      <c r="Q8" s="1" t="s">
        <v>52</v>
      </c>
      <c r="R8" s="2">
        <v>3</v>
      </c>
      <c r="S8" s="1" t="s">
        <v>52</v>
      </c>
      <c r="T8" s="5"/>
    </row>
    <row r="9" spans="1:20" ht="30" customHeight="1" x14ac:dyDescent="0.3">
      <c r="A9" s="7" t="s">
        <v>265</v>
      </c>
      <c r="B9" s="7" t="s">
        <v>52</v>
      </c>
      <c r="C9" s="7" t="s">
        <v>52</v>
      </c>
      <c r="D9" s="8">
        <v>1</v>
      </c>
      <c r="E9" s="9"/>
      <c r="F9" s="9"/>
      <c r="G9" s="9"/>
      <c r="H9" s="9"/>
      <c r="I9" s="9"/>
      <c r="J9" s="9"/>
      <c r="K9" s="9"/>
      <c r="L9" s="9"/>
      <c r="M9" s="7" t="s">
        <v>52</v>
      </c>
      <c r="N9" s="1" t="s">
        <v>266</v>
      </c>
      <c r="O9" s="1" t="s">
        <v>52</v>
      </c>
      <c r="P9" s="1" t="s">
        <v>55</v>
      </c>
      <c r="Q9" s="1" t="s">
        <v>52</v>
      </c>
      <c r="R9" s="2">
        <v>3</v>
      </c>
      <c r="S9" s="1" t="s">
        <v>52</v>
      </c>
      <c r="T9" s="5"/>
    </row>
    <row r="10" spans="1:20" ht="30" customHeight="1" x14ac:dyDescent="0.3">
      <c r="A10" s="7" t="s">
        <v>288</v>
      </c>
      <c r="B10" s="7" t="s">
        <v>52</v>
      </c>
      <c r="C10" s="7" t="s">
        <v>52</v>
      </c>
      <c r="D10" s="8">
        <v>1</v>
      </c>
      <c r="E10" s="9"/>
      <c r="F10" s="9"/>
      <c r="G10" s="9"/>
      <c r="H10" s="9"/>
      <c r="I10" s="9"/>
      <c r="J10" s="9"/>
      <c r="K10" s="9"/>
      <c r="L10" s="9"/>
      <c r="M10" s="7" t="s">
        <v>52</v>
      </c>
      <c r="N10" s="1" t="s">
        <v>289</v>
      </c>
      <c r="O10" s="1" t="s">
        <v>52</v>
      </c>
      <c r="P10" s="1" t="s">
        <v>55</v>
      </c>
      <c r="Q10" s="1" t="s">
        <v>52</v>
      </c>
      <c r="R10" s="2">
        <v>3</v>
      </c>
      <c r="S10" s="1" t="s">
        <v>52</v>
      </c>
      <c r="T10" s="5"/>
    </row>
    <row r="11" spans="1:20" ht="30" customHeight="1" x14ac:dyDescent="0.3">
      <c r="A11" s="7" t="s">
        <v>347</v>
      </c>
      <c r="B11" s="7" t="s">
        <v>52</v>
      </c>
      <c r="C11" s="7" t="s">
        <v>52</v>
      </c>
      <c r="D11" s="8">
        <v>1</v>
      </c>
      <c r="E11" s="9"/>
      <c r="F11" s="9"/>
      <c r="G11" s="9"/>
      <c r="H11" s="9"/>
      <c r="I11" s="9"/>
      <c r="J11" s="9"/>
      <c r="K11" s="9"/>
      <c r="L11" s="9"/>
      <c r="M11" s="7" t="s">
        <v>52</v>
      </c>
      <c r="N11" s="1" t="s">
        <v>348</v>
      </c>
      <c r="O11" s="1" t="s">
        <v>52</v>
      </c>
      <c r="P11" s="1" t="s">
        <v>55</v>
      </c>
      <c r="Q11" s="1" t="s">
        <v>52</v>
      </c>
      <c r="R11" s="2">
        <v>3</v>
      </c>
      <c r="S11" s="1" t="s">
        <v>52</v>
      </c>
      <c r="T11" s="5"/>
    </row>
    <row r="12" spans="1:20" ht="30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T12" s="4"/>
    </row>
    <row r="13" spans="1:20" ht="30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T13" s="4"/>
    </row>
    <row r="14" spans="1:20" ht="30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T14" s="4"/>
    </row>
    <row r="15" spans="1:20" ht="30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T15" s="4"/>
    </row>
    <row r="16" spans="1:20" ht="30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T16" s="4"/>
    </row>
    <row r="17" spans="1:20" ht="30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T17" s="4"/>
    </row>
    <row r="18" spans="1:20" ht="30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T18" s="4"/>
    </row>
    <row r="19" spans="1:20" ht="30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T19" s="4"/>
    </row>
    <row r="20" spans="1:20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T20" s="4"/>
    </row>
    <row r="21" spans="1:20" ht="30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T21" s="4"/>
    </row>
    <row r="22" spans="1:20" ht="30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T22" s="4"/>
    </row>
    <row r="23" spans="1:20" ht="30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T23" s="4"/>
    </row>
    <row r="24" spans="1:20" ht="30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T24" s="4"/>
    </row>
    <row r="25" spans="1:20" ht="30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T25" s="4"/>
    </row>
    <row r="26" spans="1:20" ht="30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T26" s="4"/>
    </row>
    <row r="27" spans="1:20" ht="30" customHeight="1" x14ac:dyDescent="0.3">
      <c r="A27" s="7" t="s">
        <v>230</v>
      </c>
      <c r="B27" s="8"/>
      <c r="C27" s="8"/>
      <c r="D27" s="8"/>
      <c r="E27" s="8"/>
      <c r="F27" s="9"/>
      <c r="G27" s="8"/>
      <c r="H27" s="9"/>
      <c r="I27" s="8"/>
      <c r="J27" s="9"/>
      <c r="K27" s="8"/>
      <c r="L27" s="9"/>
      <c r="M27" s="8"/>
      <c r="T27" s="4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7"/>
  <sheetViews>
    <sheetView view="pageBreakPreview" zoomScale="75" zoomScaleNormal="100" zoomScaleSheetLayoutView="75" workbookViewId="0">
      <selection activeCell="E14" sqref="E14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93" t="s">
        <v>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48" ht="30" customHeight="1" x14ac:dyDescent="0.3">
      <c r="A2" s="190" t="s">
        <v>2</v>
      </c>
      <c r="B2" s="190" t="s">
        <v>3</v>
      </c>
      <c r="C2" s="190" t="s">
        <v>4</v>
      </c>
      <c r="D2" s="190" t="s">
        <v>5</v>
      </c>
      <c r="E2" s="190" t="s">
        <v>6</v>
      </c>
      <c r="F2" s="190"/>
      <c r="G2" s="190" t="s">
        <v>9</v>
      </c>
      <c r="H2" s="190"/>
      <c r="I2" s="190" t="s">
        <v>10</v>
      </c>
      <c r="J2" s="190"/>
      <c r="K2" s="190" t="s">
        <v>11</v>
      </c>
      <c r="L2" s="190"/>
      <c r="M2" s="190" t="s">
        <v>12</v>
      </c>
      <c r="N2" s="189" t="s">
        <v>20</v>
      </c>
      <c r="O2" s="189" t="s">
        <v>14</v>
      </c>
      <c r="P2" s="189" t="s">
        <v>21</v>
      </c>
      <c r="Q2" s="189" t="s">
        <v>13</v>
      </c>
      <c r="R2" s="189" t="s">
        <v>22</v>
      </c>
      <c r="S2" s="189" t="s">
        <v>23</v>
      </c>
      <c r="T2" s="189" t="s">
        <v>24</v>
      </c>
      <c r="U2" s="189" t="s">
        <v>25</v>
      </c>
      <c r="V2" s="189" t="s">
        <v>26</v>
      </c>
      <c r="W2" s="189" t="s">
        <v>27</v>
      </c>
      <c r="X2" s="189" t="s">
        <v>28</v>
      </c>
      <c r="Y2" s="189" t="s">
        <v>29</v>
      </c>
      <c r="Z2" s="189" t="s">
        <v>30</v>
      </c>
      <c r="AA2" s="189" t="s">
        <v>31</v>
      </c>
      <c r="AB2" s="189" t="s">
        <v>32</v>
      </c>
      <c r="AC2" s="189" t="s">
        <v>33</v>
      </c>
      <c r="AD2" s="189" t="s">
        <v>34</v>
      </c>
      <c r="AE2" s="189" t="s">
        <v>35</v>
      </c>
      <c r="AF2" s="189" t="s">
        <v>36</v>
      </c>
      <c r="AG2" s="189" t="s">
        <v>37</v>
      </c>
      <c r="AH2" s="189" t="s">
        <v>38</v>
      </c>
      <c r="AI2" s="189" t="s">
        <v>39</v>
      </c>
      <c r="AJ2" s="189" t="s">
        <v>40</v>
      </c>
      <c r="AK2" s="189" t="s">
        <v>41</v>
      </c>
      <c r="AL2" s="189" t="s">
        <v>42</v>
      </c>
      <c r="AM2" s="189" t="s">
        <v>43</v>
      </c>
      <c r="AN2" s="189" t="s">
        <v>44</v>
      </c>
      <c r="AO2" s="189" t="s">
        <v>45</v>
      </c>
      <c r="AP2" s="189" t="s">
        <v>46</v>
      </c>
      <c r="AQ2" s="189" t="s">
        <v>47</v>
      </c>
      <c r="AR2" s="189" t="s">
        <v>48</v>
      </c>
      <c r="AS2" s="189" t="s">
        <v>16</v>
      </c>
      <c r="AT2" s="189" t="s">
        <v>17</v>
      </c>
      <c r="AU2" s="189" t="s">
        <v>49</v>
      </c>
      <c r="AV2" s="189" t="s">
        <v>50</v>
      </c>
    </row>
    <row r="3" spans="1:48" ht="30" customHeight="1" x14ac:dyDescent="0.3">
      <c r="A3" s="190"/>
      <c r="B3" s="190"/>
      <c r="C3" s="190"/>
      <c r="D3" s="190"/>
      <c r="E3" s="3" t="s">
        <v>7</v>
      </c>
      <c r="F3" s="3" t="s">
        <v>8</v>
      </c>
      <c r="G3" s="3" t="s">
        <v>7</v>
      </c>
      <c r="H3" s="3" t="s">
        <v>8</v>
      </c>
      <c r="I3" s="3" t="s">
        <v>7</v>
      </c>
      <c r="J3" s="3" t="s">
        <v>8</v>
      </c>
      <c r="K3" s="3" t="s">
        <v>7</v>
      </c>
      <c r="L3" s="3" t="s">
        <v>8</v>
      </c>
      <c r="M3" s="190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</row>
    <row r="4" spans="1:48" ht="30" customHeight="1" x14ac:dyDescent="0.3">
      <c r="A4" s="7" t="s">
        <v>56</v>
      </c>
      <c r="B4" s="8" t="s">
        <v>386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"/>
      <c r="O4" s="2"/>
      <c r="P4" s="2"/>
      <c r="Q4" s="1" t="s">
        <v>57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 x14ac:dyDescent="0.3">
      <c r="A5" s="7" t="s">
        <v>58</v>
      </c>
      <c r="B5" s="7" t="s">
        <v>59</v>
      </c>
      <c r="C5" s="7" t="s">
        <v>60</v>
      </c>
      <c r="D5" s="8">
        <v>1324</v>
      </c>
      <c r="E5" s="10"/>
      <c r="F5" s="10"/>
      <c r="G5" s="10"/>
      <c r="H5" s="10"/>
      <c r="I5" s="10"/>
      <c r="J5" s="10"/>
      <c r="K5" s="10"/>
      <c r="L5" s="10"/>
      <c r="M5" s="7" t="s">
        <v>61</v>
      </c>
      <c r="N5" s="1" t="s">
        <v>62</v>
      </c>
      <c r="O5" s="1" t="s">
        <v>52</v>
      </c>
      <c r="P5" s="1" t="s">
        <v>52</v>
      </c>
      <c r="Q5" s="1" t="s">
        <v>57</v>
      </c>
      <c r="R5" s="1" t="s">
        <v>63</v>
      </c>
      <c r="S5" s="1" t="s">
        <v>64</v>
      </c>
      <c r="T5" s="1" t="s">
        <v>64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52</v>
      </c>
      <c r="AS5" s="1" t="s">
        <v>52</v>
      </c>
      <c r="AT5" s="2"/>
      <c r="AU5" s="1" t="s">
        <v>65</v>
      </c>
      <c r="AV5" s="2">
        <v>626</v>
      </c>
    </row>
    <row r="6" spans="1:48" ht="30" customHeight="1" x14ac:dyDescent="0.3">
      <c r="A6" s="7" t="s">
        <v>58</v>
      </c>
      <c r="B6" s="7" t="s">
        <v>66</v>
      </c>
      <c r="C6" s="7" t="s">
        <v>60</v>
      </c>
      <c r="D6" s="8">
        <v>320</v>
      </c>
      <c r="E6" s="10"/>
      <c r="F6" s="10"/>
      <c r="G6" s="10"/>
      <c r="H6" s="10"/>
      <c r="I6" s="10"/>
      <c r="J6" s="10"/>
      <c r="K6" s="10"/>
      <c r="L6" s="10"/>
      <c r="M6" s="7" t="s">
        <v>67</v>
      </c>
      <c r="N6" s="1" t="s">
        <v>68</v>
      </c>
      <c r="O6" s="1" t="s">
        <v>52</v>
      </c>
      <c r="P6" s="1" t="s">
        <v>52</v>
      </c>
      <c r="Q6" s="1" t="s">
        <v>57</v>
      </c>
      <c r="R6" s="1" t="s">
        <v>63</v>
      </c>
      <c r="S6" s="1" t="s">
        <v>64</v>
      </c>
      <c r="T6" s="1" t="s">
        <v>64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52</v>
      </c>
      <c r="AS6" s="1" t="s">
        <v>52</v>
      </c>
      <c r="AT6" s="2"/>
      <c r="AU6" s="1" t="s">
        <v>69</v>
      </c>
      <c r="AV6" s="2">
        <v>627</v>
      </c>
    </row>
    <row r="7" spans="1:48" ht="30" customHeight="1" x14ac:dyDescent="0.3">
      <c r="A7" s="7" t="s">
        <v>70</v>
      </c>
      <c r="B7" s="7" t="s">
        <v>71</v>
      </c>
      <c r="C7" s="7" t="s">
        <v>60</v>
      </c>
      <c r="D7" s="8">
        <v>277</v>
      </c>
      <c r="E7" s="10"/>
      <c r="F7" s="10"/>
      <c r="G7" s="10"/>
      <c r="H7" s="10"/>
      <c r="I7" s="10"/>
      <c r="J7" s="10"/>
      <c r="K7" s="10"/>
      <c r="L7" s="10"/>
      <c r="M7" s="7" t="s">
        <v>72</v>
      </c>
      <c r="N7" s="1" t="s">
        <v>73</v>
      </c>
      <c r="O7" s="1" t="s">
        <v>52</v>
      </c>
      <c r="P7" s="1" t="s">
        <v>52</v>
      </c>
      <c r="Q7" s="1" t="s">
        <v>57</v>
      </c>
      <c r="R7" s="1" t="s">
        <v>63</v>
      </c>
      <c r="S7" s="1" t="s">
        <v>64</v>
      </c>
      <c r="T7" s="1" t="s">
        <v>64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52</v>
      </c>
      <c r="AS7" s="1" t="s">
        <v>52</v>
      </c>
      <c r="AT7" s="2"/>
      <c r="AU7" s="1" t="s">
        <v>74</v>
      </c>
      <c r="AV7" s="2">
        <v>628</v>
      </c>
    </row>
    <row r="8" spans="1:48" ht="30" customHeight="1" x14ac:dyDescent="0.3">
      <c r="A8" s="7" t="s">
        <v>75</v>
      </c>
      <c r="B8" s="7" t="s">
        <v>76</v>
      </c>
      <c r="C8" s="7" t="s">
        <v>60</v>
      </c>
      <c r="D8" s="8">
        <v>744</v>
      </c>
      <c r="E8" s="10"/>
      <c r="F8" s="10"/>
      <c r="G8" s="10"/>
      <c r="H8" s="10"/>
      <c r="I8" s="10"/>
      <c r="J8" s="10"/>
      <c r="K8" s="10"/>
      <c r="L8" s="10"/>
      <c r="M8" s="7" t="s">
        <v>77</v>
      </c>
      <c r="N8" s="1" t="s">
        <v>78</v>
      </c>
      <c r="O8" s="1" t="s">
        <v>52</v>
      </c>
      <c r="P8" s="1" t="s">
        <v>52</v>
      </c>
      <c r="Q8" s="1" t="s">
        <v>57</v>
      </c>
      <c r="R8" s="1" t="s">
        <v>63</v>
      </c>
      <c r="S8" s="1" t="s">
        <v>64</v>
      </c>
      <c r="T8" s="1" t="s">
        <v>64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 t="s">
        <v>52</v>
      </c>
      <c r="AS8" s="1" t="s">
        <v>52</v>
      </c>
      <c r="AT8" s="2"/>
      <c r="AU8" s="1" t="s">
        <v>79</v>
      </c>
      <c r="AV8" s="2">
        <v>629</v>
      </c>
    </row>
    <row r="9" spans="1:48" ht="30" customHeight="1" x14ac:dyDescent="0.3">
      <c r="A9" s="7" t="s">
        <v>75</v>
      </c>
      <c r="B9" s="7" t="s">
        <v>80</v>
      </c>
      <c r="C9" s="7" t="s">
        <v>60</v>
      </c>
      <c r="D9" s="8">
        <v>168</v>
      </c>
      <c r="E9" s="10"/>
      <c r="F9" s="10"/>
      <c r="G9" s="10"/>
      <c r="H9" s="10"/>
      <c r="I9" s="10"/>
      <c r="J9" s="10"/>
      <c r="K9" s="10"/>
      <c r="L9" s="10"/>
      <c r="M9" s="7" t="s">
        <v>81</v>
      </c>
      <c r="N9" s="1" t="s">
        <v>82</v>
      </c>
      <c r="O9" s="1" t="s">
        <v>52</v>
      </c>
      <c r="P9" s="1" t="s">
        <v>52</v>
      </c>
      <c r="Q9" s="1" t="s">
        <v>57</v>
      </c>
      <c r="R9" s="1" t="s">
        <v>63</v>
      </c>
      <c r="S9" s="1" t="s">
        <v>64</v>
      </c>
      <c r="T9" s="1" t="s">
        <v>64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 t="s">
        <v>52</v>
      </c>
      <c r="AS9" s="1" t="s">
        <v>52</v>
      </c>
      <c r="AT9" s="2"/>
      <c r="AU9" s="1" t="s">
        <v>83</v>
      </c>
      <c r="AV9" s="2">
        <v>630</v>
      </c>
    </row>
    <row r="10" spans="1:48" ht="30" customHeight="1" x14ac:dyDescent="0.3">
      <c r="A10" s="7" t="s">
        <v>75</v>
      </c>
      <c r="B10" s="7" t="s">
        <v>84</v>
      </c>
      <c r="C10" s="7" t="s">
        <v>60</v>
      </c>
      <c r="D10" s="8">
        <v>1122</v>
      </c>
      <c r="E10" s="10"/>
      <c r="F10" s="10"/>
      <c r="G10" s="10"/>
      <c r="H10" s="10"/>
      <c r="I10" s="10"/>
      <c r="J10" s="10"/>
      <c r="K10" s="10"/>
      <c r="L10" s="10"/>
      <c r="M10" s="7" t="s">
        <v>85</v>
      </c>
      <c r="N10" s="1" t="s">
        <v>86</v>
      </c>
      <c r="O10" s="1" t="s">
        <v>52</v>
      </c>
      <c r="P10" s="1" t="s">
        <v>52</v>
      </c>
      <c r="Q10" s="1" t="s">
        <v>57</v>
      </c>
      <c r="R10" s="1" t="s">
        <v>63</v>
      </c>
      <c r="S10" s="1" t="s">
        <v>64</v>
      </c>
      <c r="T10" s="1" t="s">
        <v>64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 t="s">
        <v>52</v>
      </c>
      <c r="AS10" s="1" t="s">
        <v>52</v>
      </c>
      <c r="AT10" s="2"/>
      <c r="AU10" s="1" t="s">
        <v>87</v>
      </c>
      <c r="AV10" s="2">
        <v>631</v>
      </c>
    </row>
    <row r="11" spans="1:48" ht="30" customHeight="1" x14ac:dyDescent="0.3">
      <c r="A11" s="7" t="s">
        <v>75</v>
      </c>
      <c r="B11" s="7" t="s">
        <v>88</v>
      </c>
      <c r="C11" s="7" t="s">
        <v>60</v>
      </c>
      <c r="D11" s="8">
        <v>1200</v>
      </c>
      <c r="E11" s="10"/>
      <c r="F11" s="10"/>
      <c r="G11" s="10"/>
      <c r="H11" s="10"/>
      <c r="I11" s="10"/>
      <c r="J11" s="10"/>
      <c r="K11" s="10"/>
      <c r="L11" s="10"/>
      <c r="M11" s="7" t="s">
        <v>89</v>
      </c>
      <c r="N11" s="1" t="s">
        <v>90</v>
      </c>
      <c r="O11" s="1" t="s">
        <v>52</v>
      </c>
      <c r="P11" s="1" t="s">
        <v>52</v>
      </c>
      <c r="Q11" s="1" t="s">
        <v>57</v>
      </c>
      <c r="R11" s="1" t="s">
        <v>63</v>
      </c>
      <c r="S11" s="1" t="s">
        <v>64</v>
      </c>
      <c r="T11" s="1" t="s">
        <v>64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" t="s">
        <v>52</v>
      </c>
      <c r="AS11" s="1" t="s">
        <v>52</v>
      </c>
      <c r="AT11" s="2"/>
      <c r="AU11" s="1" t="s">
        <v>91</v>
      </c>
      <c r="AV11" s="2">
        <v>632</v>
      </c>
    </row>
    <row r="12" spans="1:48" ht="30" customHeight="1" x14ac:dyDescent="0.3">
      <c r="A12" s="7" t="s">
        <v>92</v>
      </c>
      <c r="B12" s="7" t="s">
        <v>93</v>
      </c>
      <c r="C12" s="7" t="s">
        <v>60</v>
      </c>
      <c r="D12" s="8">
        <v>1327</v>
      </c>
      <c r="E12" s="10"/>
      <c r="F12" s="10"/>
      <c r="G12" s="10"/>
      <c r="H12" s="10"/>
      <c r="I12" s="10"/>
      <c r="J12" s="10"/>
      <c r="K12" s="10"/>
      <c r="L12" s="10"/>
      <c r="M12" s="7" t="s">
        <v>94</v>
      </c>
      <c r="N12" s="1" t="s">
        <v>95</v>
      </c>
      <c r="O12" s="1" t="s">
        <v>52</v>
      </c>
      <c r="P12" s="1" t="s">
        <v>52</v>
      </c>
      <c r="Q12" s="1" t="s">
        <v>57</v>
      </c>
      <c r="R12" s="1" t="s">
        <v>63</v>
      </c>
      <c r="S12" s="1" t="s">
        <v>64</v>
      </c>
      <c r="T12" s="1" t="s">
        <v>64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" t="s">
        <v>52</v>
      </c>
      <c r="AS12" s="1" t="s">
        <v>52</v>
      </c>
      <c r="AT12" s="2"/>
      <c r="AU12" s="1" t="s">
        <v>96</v>
      </c>
      <c r="AV12" s="2">
        <v>633</v>
      </c>
    </row>
    <row r="13" spans="1:48" ht="30" customHeight="1" x14ac:dyDescent="0.3">
      <c r="A13" s="7" t="s">
        <v>97</v>
      </c>
      <c r="B13" s="7" t="s">
        <v>98</v>
      </c>
      <c r="C13" s="7" t="s">
        <v>60</v>
      </c>
      <c r="D13" s="8">
        <v>181</v>
      </c>
      <c r="E13" s="10"/>
      <c r="F13" s="10"/>
      <c r="G13" s="10"/>
      <c r="H13" s="10"/>
      <c r="I13" s="10"/>
      <c r="J13" s="10"/>
      <c r="K13" s="10"/>
      <c r="L13" s="10"/>
      <c r="M13" s="7" t="s">
        <v>99</v>
      </c>
      <c r="N13" s="1" t="s">
        <v>100</v>
      </c>
      <c r="O13" s="1" t="s">
        <v>52</v>
      </c>
      <c r="P13" s="1" t="s">
        <v>52</v>
      </c>
      <c r="Q13" s="1" t="s">
        <v>57</v>
      </c>
      <c r="R13" s="1" t="s">
        <v>63</v>
      </c>
      <c r="S13" s="1" t="s">
        <v>64</v>
      </c>
      <c r="T13" s="1" t="s">
        <v>64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" t="s">
        <v>52</v>
      </c>
      <c r="AS13" s="1" t="s">
        <v>52</v>
      </c>
      <c r="AT13" s="2"/>
      <c r="AU13" s="1" t="s">
        <v>101</v>
      </c>
      <c r="AV13" s="2">
        <v>634</v>
      </c>
    </row>
    <row r="14" spans="1:48" ht="30" customHeight="1" x14ac:dyDescent="0.3">
      <c r="A14" s="7" t="s">
        <v>102</v>
      </c>
      <c r="B14" s="7" t="s">
        <v>103</v>
      </c>
      <c r="C14" s="7" t="s">
        <v>104</v>
      </c>
      <c r="D14" s="8">
        <v>29</v>
      </c>
      <c r="E14" s="10"/>
      <c r="F14" s="10"/>
      <c r="G14" s="10"/>
      <c r="H14" s="10"/>
      <c r="I14" s="10"/>
      <c r="J14" s="10"/>
      <c r="K14" s="10"/>
      <c r="L14" s="10"/>
      <c r="M14" s="7" t="s">
        <v>105</v>
      </c>
      <c r="N14" s="1" t="s">
        <v>106</v>
      </c>
      <c r="O14" s="1" t="s">
        <v>52</v>
      </c>
      <c r="P14" s="1" t="s">
        <v>52</v>
      </c>
      <c r="Q14" s="1" t="s">
        <v>57</v>
      </c>
      <c r="R14" s="1" t="s">
        <v>63</v>
      </c>
      <c r="S14" s="1" t="s">
        <v>64</v>
      </c>
      <c r="T14" s="1" t="s">
        <v>64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" t="s">
        <v>52</v>
      </c>
      <c r="AS14" s="1" t="s">
        <v>52</v>
      </c>
      <c r="AT14" s="2"/>
      <c r="AU14" s="1" t="s">
        <v>107</v>
      </c>
      <c r="AV14" s="2">
        <v>635</v>
      </c>
    </row>
    <row r="15" spans="1:48" ht="30" customHeight="1" x14ac:dyDescent="0.3">
      <c r="A15" s="7" t="s">
        <v>102</v>
      </c>
      <c r="B15" s="7" t="s">
        <v>108</v>
      </c>
      <c r="C15" s="7" t="s">
        <v>104</v>
      </c>
      <c r="D15" s="8">
        <v>66</v>
      </c>
      <c r="E15" s="10"/>
      <c r="F15" s="10"/>
      <c r="G15" s="10"/>
      <c r="H15" s="10"/>
      <c r="I15" s="10"/>
      <c r="J15" s="10"/>
      <c r="K15" s="10"/>
      <c r="L15" s="10"/>
      <c r="M15" s="7" t="s">
        <v>109</v>
      </c>
      <c r="N15" s="1" t="s">
        <v>110</v>
      </c>
      <c r="O15" s="1" t="s">
        <v>52</v>
      </c>
      <c r="P15" s="1" t="s">
        <v>52</v>
      </c>
      <c r="Q15" s="1" t="s">
        <v>57</v>
      </c>
      <c r="R15" s="1" t="s">
        <v>63</v>
      </c>
      <c r="S15" s="1" t="s">
        <v>64</v>
      </c>
      <c r="T15" s="1" t="s">
        <v>64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" t="s">
        <v>52</v>
      </c>
      <c r="AS15" s="1" t="s">
        <v>52</v>
      </c>
      <c r="AT15" s="2"/>
      <c r="AU15" s="1" t="s">
        <v>111</v>
      </c>
      <c r="AV15" s="2">
        <v>636</v>
      </c>
    </row>
    <row r="16" spans="1:48" ht="30" customHeight="1" x14ac:dyDescent="0.3">
      <c r="A16" s="7" t="s">
        <v>112</v>
      </c>
      <c r="B16" s="7" t="s">
        <v>113</v>
      </c>
      <c r="C16" s="7" t="s">
        <v>104</v>
      </c>
      <c r="D16" s="8">
        <v>698</v>
      </c>
      <c r="E16" s="10"/>
      <c r="F16" s="10"/>
      <c r="G16" s="10"/>
      <c r="H16" s="10"/>
      <c r="I16" s="10"/>
      <c r="J16" s="10"/>
      <c r="K16" s="10"/>
      <c r="L16" s="10"/>
      <c r="M16" s="7" t="s">
        <v>114</v>
      </c>
      <c r="N16" s="1" t="s">
        <v>115</v>
      </c>
      <c r="O16" s="1" t="s">
        <v>52</v>
      </c>
      <c r="P16" s="1" t="s">
        <v>52</v>
      </c>
      <c r="Q16" s="1" t="s">
        <v>57</v>
      </c>
      <c r="R16" s="1" t="s">
        <v>63</v>
      </c>
      <c r="S16" s="1" t="s">
        <v>64</v>
      </c>
      <c r="T16" s="1" t="s">
        <v>64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" t="s">
        <v>52</v>
      </c>
      <c r="AS16" s="1" t="s">
        <v>52</v>
      </c>
      <c r="AT16" s="2"/>
      <c r="AU16" s="1" t="s">
        <v>116</v>
      </c>
      <c r="AV16" s="2">
        <v>637</v>
      </c>
    </row>
    <row r="17" spans="1:48" ht="30" customHeight="1" x14ac:dyDescent="0.3">
      <c r="A17" s="7" t="s">
        <v>112</v>
      </c>
      <c r="B17" s="7" t="s">
        <v>117</v>
      </c>
      <c r="C17" s="7" t="s">
        <v>104</v>
      </c>
      <c r="D17" s="8">
        <v>9</v>
      </c>
      <c r="E17" s="10"/>
      <c r="F17" s="10"/>
      <c r="G17" s="10"/>
      <c r="H17" s="10"/>
      <c r="I17" s="10"/>
      <c r="J17" s="10"/>
      <c r="K17" s="10"/>
      <c r="L17" s="10"/>
      <c r="M17" s="7" t="s">
        <v>118</v>
      </c>
      <c r="N17" s="1" t="s">
        <v>119</v>
      </c>
      <c r="O17" s="1" t="s">
        <v>52</v>
      </c>
      <c r="P17" s="1" t="s">
        <v>52</v>
      </c>
      <c r="Q17" s="1" t="s">
        <v>57</v>
      </c>
      <c r="R17" s="1" t="s">
        <v>63</v>
      </c>
      <c r="S17" s="1" t="s">
        <v>64</v>
      </c>
      <c r="T17" s="1" t="s">
        <v>64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" t="s">
        <v>52</v>
      </c>
      <c r="AS17" s="1" t="s">
        <v>52</v>
      </c>
      <c r="AT17" s="2"/>
      <c r="AU17" s="1" t="s">
        <v>120</v>
      </c>
      <c r="AV17" s="2">
        <v>638</v>
      </c>
    </row>
    <row r="18" spans="1:48" ht="30" customHeight="1" x14ac:dyDescent="0.3">
      <c r="A18" s="7" t="s">
        <v>121</v>
      </c>
      <c r="B18" s="7" t="s">
        <v>122</v>
      </c>
      <c r="C18" s="7" t="s">
        <v>123</v>
      </c>
      <c r="D18" s="8">
        <v>121</v>
      </c>
      <c r="E18" s="10"/>
      <c r="F18" s="10"/>
      <c r="G18" s="10"/>
      <c r="H18" s="10"/>
      <c r="I18" s="10"/>
      <c r="J18" s="10"/>
      <c r="K18" s="10"/>
      <c r="L18" s="10"/>
      <c r="M18" s="7" t="s">
        <v>124</v>
      </c>
      <c r="N18" s="1" t="s">
        <v>125</v>
      </c>
      <c r="O18" s="1" t="s">
        <v>52</v>
      </c>
      <c r="P18" s="1" t="s">
        <v>52</v>
      </c>
      <c r="Q18" s="1" t="s">
        <v>57</v>
      </c>
      <c r="R18" s="1" t="s">
        <v>63</v>
      </c>
      <c r="S18" s="1" t="s">
        <v>64</v>
      </c>
      <c r="T18" s="1" t="s">
        <v>64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1" t="s">
        <v>52</v>
      </c>
      <c r="AS18" s="1" t="s">
        <v>52</v>
      </c>
      <c r="AT18" s="2"/>
      <c r="AU18" s="1" t="s">
        <v>126</v>
      </c>
      <c r="AV18" s="2">
        <v>639</v>
      </c>
    </row>
    <row r="19" spans="1:48" ht="30" customHeight="1" x14ac:dyDescent="0.3">
      <c r="A19" s="7" t="s">
        <v>121</v>
      </c>
      <c r="B19" s="7" t="s">
        <v>127</v>
      </c>
      <c r="C19" s="7" t="s">
        <v>123</v>
      </c>
      <c r="D19" s="8">
        <v>23</v>
      </c>
      <c r="E19" s="10"/>
      <c r="F19" s="10"/>
      <c r="G19" s="10"/>
      <c r="H19" s="10"/>
      <c r="I19" s="10"/>
      <c r="J19" s="10"/>
      <c r="K19" s="10"/>
      <c r="L19" s="10"/>
      <c r="M19" s="7" t="s">
        <v>128</v>
      </c>
      <c r="N19" s="1" t="s">
        <v>129</v>
      </c>
      <c r="O19" s="1" t="s">
        <v>52</v>
      </c>
      <c r="P19" s="1" t="s">
        <v>52</v>
      </c>
      <c r="Q19" s="1" t="s">
        <v>57</v>
      </c>
      <c r="R19" s="1" t="s">
        <v>63</v>
      </c>
      <c r="S19" s="1" t="s">
        <v>64</v>
      </c>
      <c r="T19" s="1" t="s">
        <v>64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" t="s">
        <v>52</v>
      </c>
      <c r="AS19" s="1" t="s">
        <v>52</v>
      </c>
      <c r="AT19" s="2"/>
      <c r="AU19" s="1" t="s">
        <v>130</v>
      </c>
      <c r="AV19" s="2">
        <v>640</v>
      </c>
    </row>
    <row r="20" spans="1:48" ht="30" customHeight="1" x14ac:dyDescent="0.3">
      <c r="A20" s="7" t="s">
        <v>131</v>
      </c>
      <c r="B20" s="7" t="s">
        <v>132</v>
      </c>
      <c r="C20" s="7" t="s">
        <v>123</v>
      </c>
      <c r="D20" s="8">
        <v>29</v>
      </c>
      <c r="E20" s="10"/>
      <c r="F20" s="10"/>
      <c r="G20" s="10"/>
      <c r="H20" s="10"/>
      <c r="I20" s="10"/>
      <c r="J20" s="10"/>
      <c r="K20" s="10"/>
      <c r="L20" s="10"/>
      <c r="M20" s="7" t="s">
        <v>133</v>
      </c>
      <c r="N20" s="1" t="s">
        <v>134</v>
      </c>
      <c r="O20" s="1" t="s">
        <v>52</v>
      </c>
      <c r="P20" s="1" t="s">
        <v>52</v>
      </c>
      <c r="Q20" s="1" t="s">
        <v>57</v>
      </c>
      <c r="R20" s="1" t="s">
        <v>63</v>
      </c>
      <c r="S20" s="1" t="s">
        <v>64</v>
      </c>
      <c r="T20" s="1" t="s">
        <v>64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" t="s">
        <v>52</v>
      </c>
      <c r="AS20" s="1" t="s">
        <v>52</v>
      </c>
      <c r="AT20" s="2"/>
      <c r="AU20" s="1" t="s">
        <v>135</v>
      </c>
      <c r="AV20" s="2">
        <v>641</v>
      </c>
    </row>
    <row r="21" spans="1:48" ht="30" customHeight="1" x14ac:dyDescent="0.3">
      <c r="A21" s="7" t="s">
        <v>136</v>
      </c>
      <c r="B21" s="7" t="s">
        <v>137</v>
      </c>
      <c r="C21" s="7" t="s">
        <v>138</v>
      </c>
      <c r="D21" s="8">
        <v>1</v>
      </c>
      <c r="E21" s="10"/>
      <c r="F21" s="10"/>
      <c r="G21" s="10"/>
      <c r="H21" s="10"/>
      <c r="I21" s="10"/>
      <c r="J21" s="10"/>
      <c r="K21" s="10"/>
      <c r="L21" s="10"/>
      <c r="M21" s="7" t="s">
        <v>139</v>
      </c>
      <c r="N21" s="1" t="s">
        <v>140</v>
      </c>
      <c r="O21" s="1" t="s">
        <v>52</v>
      </c>
      <c r="P21" s="1" t="s">
        <v>52</v>
      </c>
      <c r="Q21" s="1" t="s">
        <v>57</v>
      </c>
      <c r="R21" s="1" t="s">
        <v>63</v>
      </c>
      <c r="S21" s="1" t="s">
        <v>64</v>
      </c>
      <c r="T21" s="1" t="s">
        <v>64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" t="s">
        <v>52</v>
      </c>
      <c r="AS21" s="1" t="s">
        <v>52</v>
      </c>
      <c r="AT21" s="2"/>
      <c r="AU21" s="1" t="s">
        <v>141</v>
      </c>
      <c r="AV21" s="2">
        <v>642</v>
      </c>
    </row>
    <row r="22" spans="1:48" ht="30" customHeight="1" x14ac:dyDescent="0.3">
      <c r="A22" s="7" t="s">
        <v>136</v>
      </c>
      <c r="B22" s="7" t="s">
        <v>142</v>
      </c>
      <c r="C22" s="7" t="s">
        <v>138</v>
      </c>
      <c r="D22" s="8">
        <v>1</v>
      </c>
      <c r="E22" s="10"/>
      <c r="F22" s="10"/>
      <c r="G22" s="10"/>
      <c r="H22" s="10"/>
      <c r="I22" s="10"/>
      <c r="J22" s="10"/>
      <c r="K22" s="10"/>
      <c r="L22" s="10"/>
      <c r="M22" s="7" t="s">
        <v>143</v>
      </c>
      <c r="N22" s="1" t="s">
        <v>144</v>
      </c>
      <c r="O22" s="1" t="s">
        <v>52</v>
      </c>
      <c r="P22" s="1" t="s">
        <v>52</v>
      </c>
      <c r="Q22" s="1" t="s">
        <v>57</v>
      </c>
      <c r="R22" s="1" t="s">
        <v>63</v>
      </c>
      <c r="S22" s="1" t="s">
        <v>64</v>
      </c>
      <c r="T22" s="1" t="s">
        <v>64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1" t="s">
        <v>52</v>
      </c>
      <c r="AS22" s="1" t="s">
        <v>52</v>
      </c>
      <c r="AT22" s="2"/>
      <c r="AU22" s="1" t="s">
        <v>145</v>
      </c>
      <c r="AV22" s="2">
        <v>643</v>
      </c>
    </row>
    <row r="23" spans="1:48" ht="30" customHeight="1" x14ac:dyDescent="0.3">
      <c r="A23" s="7" t="s">
        <v>146</v>
      </c>
      <c r="B23" s="7" t="s">
        <v>147</v>
      </c>
      <c r="C23" s="7" t="s">
        <v>123</v>
      </c>
      <c r="D23" s="8">
        <v>14</v>
      </c>
      <c r="E23" s="10"/>
      <c r="F23" s="10"/>
      <c r="G23" s="10"/>
      <c r="H23" s="10"/>
      <c r="I23" s="10"/>
      <c r="J23" s="10"/>
      <c r="K23" s="10"/>
      <c r="L23" s="10"/>
      <c r="M23" s="7" t="s">
        <v>148</v>
      </c>
      <c r="N23" s="1" t="s">
        <v>149</v>
      </c>
      <c r="O23" s="1" t="s">
        <v>52</v>
      </c>
      <c r="P23" s="1" t="s">
        <v>52</v>
      </c>
      <c r="Q23" s="1" t="s">
        <v>57</v>
      </c>
      <c r="R23" s="1" t="s">
        <v>63</v>
      </c>
      <c r="S23" s="1" t="s">
        <v>64</v>
      </c>
      <c r="T23" s="1" t="s">
        <v>64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" t="s">
        <v>52</v>
      </c>
      <c r="AS23" s="1" t="s">
        <v>52</v>
      </c>
      <c r="AT23" s="2"/>
      <c r="AU23" s="1" t="s">
        <v>150</v>
      </c>
      <c r="AV23" s="2">
        <v>644</v>
      </c>
    </row>
    <row r="24" spans="1:48" ht="30" customHeight="1" x14ac:dyDescent="0.3">
      <c r="A24" s="7" t="s">
        <v>146</v>
      </c>
      <c r="B24" s="7" t="s">
        <v>151</v>
      </c>
      <c r="C24" s="7" t="s">
        <v>123</v>
      </c>
      <c r="D24" s="8">
        <v>8</v>
      </c>
      <c r="E24" s="10"/>
      <c r="F24" s="10"/>
      <c r="G24" s="10"/>
      <c r="H24" s="10"/>
      <c r="I24" s="10"/>
      <c r="J24" s="10"/>
      <c r="K24" s="10"/>
      <c r="L24" s="10"/>
      <c r="M24" s="7" t="s">
        <v>152</v>
      </c>
      <c r="N24" s="1" t="s">
        <v>153</v>
      </c>
      <c r="O24" s="1" t="s">
        <v>52</v>
      </c>
      <c r="P24" s="1" t="s">
        <v>52</v>
      </c>
      <c r="Q24" s="1" t="s">
        <v>57</v>
      </c>
      <c r="R24" s="1" t="s">
        <v>63</v>
      </c>
      <c r="S24" s="1" t="s">
        <v>64</v>
      </c>
      <c r="T24" s="1" t="s">
        <v>64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1" t="s">
        <v>52</v>
      </c>
      <c r="AS24" s="1" t="s">
        <v>52</v>
      </c>
      <c r="AT24" s="2"/>
      <c r="AU24" s="1" t="s">
        <v>154</v>
      </c>
      <c r="AV24" s="2">
        <v>645</v>
      </c>
    </row>
    <row r="25" spans="1:48" ht="30" customHeight="1" x14ac:dyDescent="0.3">
      <c r="A25" s="7" t="s">
        <v>146</v>
      </c>
      <c r="B25" s="7" t="s">
        <v>155</v>
      </c>
      <c r="C25" s="7" t="s">
        <v>123</v>
      </c>
      <c r="D25" s="8">
        <v>100</v>
      </c>
      <c r="E25" s="10"/>
      <c r="F25" s="10"/>
      <c r="G25" s="10"/>
      <c r="H25" s="10"/>
      <c r="I25" s="10"/>
      <c r="J25" s="10"/>
      <c r="K25" s="10"/>
      <c r="L25" s="10"/>
      <c r="M25" s="7" t="s">
        <v>156</v>
      </c>
      <c r="N25" s="1" t="s">
        <v>157</v>
      </c>
      <c r="O25" s="1" t="s">
        <v>52</v>
      </c>
      <c r="P25" s="1" t="s">
        <v>52</v>
      </c>
      <c r="Q25" s="1" t="s">
        <v>57</v>
      </c>
      <c r="R25" s="1" t="s">
        <v>63</v>
      </c>
      <c r="S25" s="1" t="s">
        <v>64</v>
      </c>
      <c r="T25" s="1" t="s">
        <v>64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" t="s">
        <v>52</v>
      </c>
      <c r="AS25" s="1" t="s">
        <v>52</v>
      </c>
      <c r="AT25" s="2"/>
      <c r="AU25" s="1" t="s">
        <v>158</v>
      </c>
      <c r="AV25" s="2">
        <v>646</v>
      </c>
    </row>
    <row r="26" spans="1:48" ht="30" customHeight="1" x14ac:dyDescent="0.3">
      <c r="A26" s="7" t="s">
        <v>159</v>
      </c>
      <c r="B26" s="7" t="s">
        <v>160</v>
      </c>
      <c r="C26" s="7" t="s">
        <v>104</v>
      </c>
      <c r="D26" s="8">
        <v>29</v>
      </c>
      <c r="E26" s="10"/>
      <c r="F26" s="10"/>
      <c r="G26" s="10"/>
      <c r="H26" s="10"/>
      <c r="I26" s="10"/>
      <c r="J26" s="10"/>
      <c r="K26" s="10"/>
      <c r="L26" s="10"/>
      <c r="M26" s="7" t="s">
        <v>161</v>
      </c>
      <c r="N26" s="1" t="s">
        <v>162</v>
      </c>
      <c r="O26" s="1" t="s">
        <v>52</v>
      </c>
      <c r="P26" s="1" t="s">
        <v>52</v>
      </c>
      <c r="Q26" s="1" t="s">
        <v>57</v>
      </c>
      <c r="R26" s="1" t="s">
        <v>63</v>
      </c>
      <c r="S26" s="1" t="s">
        <v>64</v>
      </c>
      <c r="T26" s="1" t="s">
        <v>64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" t="s">
        <v>52</v>
      </c>
      <c r="AS26" s="1" t="s">
        <v>52</v>
      </c>
      <c r="AT26" s="2"/>
      <c r="AU26" s="1" t="s">
        <v>163</v>
      </c>
      <c r="AV26" s="2">
        <v>647</v>
      </c>
    </row>
    <row r="27" spans="1:48" ht="30" customHeight="1" x14ac:dyDescent="0.3">
      <c r="A27" s="7" t="s">
        <v>164</v>
      </c>
      <c r="B27" s="7" t="s">
        <v>165</v>
      </c>
      <c r="C27" s="7" t="s">
        <v>166</v>
      </c>
      <c r="D27" s="8">
        <v>1</v>
      </c>
      <c r="E27" s="10"/>
      <c r="F27" s="10"/>
      <c r="G27" s="10"/>
      <c r="H27" s="10"/>
      <c r="I27" s="10"/>
      <c r="J27" s="10"/>
      <c r="K27" s="10"/>
      <c r="L27" s="10"/>
      <c r="M27" s="7" t="s">
        <v>167</v>
      </c>
      <c r="N27" s="1" t="s">
        <v>168</v>
      </c>
      <c r="O27" s="1" t="s">
        <v>52</v>
      </c>
      <c r="P27" s="1" t="s">
        <v>52</v>
      </c>
      <c r="Q27" s="1" t="s">
        <v>57</v>
      </c>
      <c r="R27" s="1" t="s">
        <v>63</v>
      </c>
      <c r="S27" s="1" t="s">
        <v>64</v>
      </c>
      <c r="T27" s="1" t="s">
        <v>64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1" t="s">
        <v>52</v>
      </c>
      <c r="AS27" s="1" t="s">
        <v>52</v>
      </c>
      <c r="AT27" s="2"/>
      <c r="AU27" s="1" t="s">
        <v>169</v>
      </c>
      <c r="AV27" s="2">
        <v>648</v>
      </c>
    </row>
    <row r="28" spans="1:48" ht="30" customHeight="1" x14ac:dyDescent="0.3">
      <c r="A28" s="7" t="s">
        <v>170</v>
      </c>
      <c r="B28" s="7" t="s">
        <v>171</v>
      </c>
      <c r="C28" s="7" t="s">
        <v>166</v>
      </c>
      <c r="D28" s="8">
        <v>1</v>
      </c>
      <c r="E28" s="10"/>
      <c r="F28" s="10"/>
      <c r="G28" s="10"/>
      <c r="H28" s="10"/>
      <c r="I28" s="10"/>
      <c r="J28" s="10"/>
      <c r="K28" s="10"/>
      <c r="L28" s="10"/>
      <c r="M28" s="7" t="s">
        <v>172</v>
      </c>
      <c r="N28" s="1" t="s">
        <v>173</v>
      </c>
      <c r="O28" s="1" t="s">
        <v>52</v>
      </c>
      <c r="P28" s="1" t="s">
        <v>52</v>
      </c>
      <c r="Q28" s="1" t="s">
        <v>57</v>
      </c>
      <c r="R28" s="1" t="s">
        <v>63</v>
      </c>
      <c r="S28" s="1" t="s">
        <v>64</v>
      </c>
      <c r="T28" s="1" t="s">
        <v>64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" t="s">
        <v>52</v>
      </c>
      <c r="AS28" s="1" t="s">
        <v>52</v>
      </c>
      <c r="AT28" s="2"/>
      <c r="AU28" s="1" t="s">
        <v>174</v>
      </c>
      <c r="AV28" s="2">
        <v>649</v>
      </c>
    </row>
    <row r="29" spans="1:48" ht="30" customHeight="1" x14ac:dyDescent="0.3">
      <c r="A29" s="7" t="s">
        <v>175</v>
      </c>
      <c r="B29" s="7" t="s">
        <v>176</v>
      </c>
      <c r="C29" s="7" t="s">
        <v>123</v>
      </c>
      <c r="D29" s="8">
        <v>3</v>
      </c>
      <c r="E29" s="10"/>
      <c r="F29" s="10"/>
      <c r="G29" s="10"/>
      <c r="H29" s="10"/>
      <c r="I29" s="10"/>
      <c r="J29" s="10"/>
      <c r="K29" s="10"/>
      <c r="L29" s="10"/>
      <c r="M29" s="7" t="s">
        <v>177</v>
      </c>
      <c r="N29" s="1" t="s">
        <v>178</v>
      </c>
      <c r="O29" s="1" t="s">
        <v>52</v>
      </c>
      <c r="P29" s="1" t="s">
        <v>52</v>
      </c>
      <c r="Q29" s="1" t="s">
        <v>57</v>
      </c>
      <c r="R29" s="1" t="s">
        <v>63</v>
      </c>
      <c r="S29" s="1" t="s">
        <v>64</v>
      </c>
      <c r="T29" s="1" t="s">
        <v>64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 t="s">
        <v>52</v>
      </c>
      <c r="AS29" s="1" t="s">
        <v>52</v>
      </c>
      <c r="AT29" s="2"/>
      <c r="AU29" s="1" t="s">
        <v>179</v>
      </c>
      <c r="AV29" s="2">
        <v>650</v>
      </c>
    </row>
    <row r="30" spans="1:48" ht="30" customHeight="1" x14ac:dyDescent="0.3">
      <c r="A30" s="7" t="s">
        <v>180</v>
      </c>
      <c r="B30" s="7" t="s">
        <v>181</v>
      </c>
      <c r="C30" s="7" t="s">
        <v>166</v>
      </c>
      <c r="D30" s="8">
        <v>56</v>
      </c>
      <c r="E30" s="10"/>
      <c r="F30" s="10"/>
      <c r="G30" s="10"/>
      <c r="H30" s="10"/>
      <c r="I30" s="10"/>
      <c r="J30" s="10"/>
      <c r="K30" s="10"/>
      <c r="L30" s="10"/>
      <c r="M30" s="7" t="s">
        <v>182</v>
      </c>
      <c r="N30" s="1" t="s">
        <v>183</v>
      </c>
      <c r="O30" s="1" t="s">
        <v>52</v>
      </c>
      <c r="P30" s="1" t="s">
        <v>52</v>
      </c>
      <c r="Q30" s="1" t="s">
        <v>57</v>
      </c>
      <c r="R30" s="1" t="s">
        <v>63</v>
      </c>
      <c r="S30" s="1" t="s">
        <v>64</v>
      </c>
      <c r="T30" s="1" t="s">
        <v>64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 t="s">
        <v>52</v>
      </c>
      <c r="AS30" s="1" t="s">
        <v>52</v>
      </c>
      <c r="AT30" s="2"/>
      <c r="AU30" s="1" t="s">
        <v>184</v>
      </c>
      <c r="AV30" s="2">
        <v>651</v>
      </c>
    </row>
    <row r="31" spans="1:48" ht="30" customHeight="1" x14ac:dyDescent="0.3">
      <c r="A31" s="7" t="s">
        <v>180</v>
      </c>
      <c r="B31" s="7" t="s">
        <v>185</v>
      </c>
      <c r="C31" s="7" t="s">
        <v>166</v>
      </c>
      <c r="D31" s="8">
        <v>36</v>
      </c>
      <c r="E31" s="10"/>
      <c r="F31" s="10"/>
      <c r="G31" s="10"/>
      <c r="H31" s="10"/>
      <c r="I31" s="10"/>
      <c r="J31" s="10"/>
      <c r="K31" s="10"/>
      <c r="L31" s="10"/>
      <c r="M31" s="7" t="s">
        <v>186</v>
      </c>
      <c r="N31" s="1" t="s">
        <v>187</v>
      </c>
      <c r="O31" s="1" t="s">
        <v>52</v>
      </c>
      <c r="P31" s="1" t="s">
        <v>52</v>
      </c>
      <c r="Q31" s="1" t="s">
        <v>57</v>
      </c>
      <c r="R31" s="1" t="s">
        <v>63</v>
      </c>
      <c r="S31" s="1" t="s">
        <v>64</v>
      </c>
      <c r="T31" s="1" t="s">
        <v>64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52</v>
      </c>
      <c r="AS31" s="1" t="s">
        <v>52</v>
      </c>
      <c r="AT31" s="2"/>
      <c r="AU31" s="1" t="s">
        <v>188</v>
      </c>
      <c r="AV31" s="2">
        <v>652</v>
      </c>
    </row>
    <row r="32" spans="1:48" ht="30" customHeight="1" x14ac:dyDescent="0.3">
      <c r="A32" s="7" t="s">
        <v>189</v>
      </c>
      <c r="B32" s="7" t="s">
        <v>190</v>
      </c>
      <c r="C32" s="7" t="s">
        <v>60</v>
      </c>
      <c r="D32" s="8">
        <v>102</v>
      </c>
      <c r="E32" s="10"/>
      <c r="F32" s="10"/>
      <c r="G32" s="10"/>
      <c r="H32" s="10"/>
      <c r="I32" s="10"/>
      <c r="J32" s="10"/>
      <c r="K32" s="10"/>
      <c r="L32" s="10"/>
      <c r="M32" s="7" t="s">
        <v>191</v>
      </c>
      <c r="N32" s="1" t="s">
        <v>192</v>
      </c>
      <c r="O32" s="1" t="s">
        <v>52</v>
      </c>
      <c r="P32" s="1" t="s">
        <v>52</v>
      </c>
      <c r="Q32" s="1" t="s">
        <v>57</v>
      </c>
      <c r="R32" s="1" t="s">
        <v>63</v>
      </c>
      <c r="S32" s="1" t="s">
        <v>64</v>
      </c>
      <c r="T32" s="1" t="s">
        <v>64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52</v>
      </c>
      <c r="AS32" s="1" t="s">
        <v>52</v>
      </c>
      <c r="AT32" s="2"/>
      <c r="AU32" s="1" t="s">
        <v>193</v>
      </c>
      <c r="AV32" s="2">
        <v>653</v>
      </c>
    </row>
    <row r="33" spans="1:48" ht="30" customHeight="1" x14ac:dyDescent="0.3">
      <c r="A33" s="7" t="s">
        <v>70</v>
      </c>
      <c r="B33" s="7" t="s">
        <v>194</v>
      </c>
      <c r="C33" s="7" t="s">
        <v>123</v>
      </c>
      <c r="D33" s="8">
        <v>270</v>
      </c>
      <c r="E33" s="10"/>
      <c r="F33" s="10"/>
      <c r="G33" s="10"/>
      <c r="H33" s="10"/>
      <c r="I33" s="10"/>
      <c r="J33" s="10"/>
      <c r="K33" s="10"/>
      <c r="L33" s="10"/>
      <c r="M33" s="7" t="s">
        <v>52</v>
      </c>
      <c r="N33" s="1" t="s">
        <v>195</v>
      </c>
      <c r="O33" s="1" t="s">
        <v>52</v>
      </c>
      <c r="P33" s="1" t="s">
        <v>52</v>
      </c>
      <c r="Q33" s="1" t="s">
        <v>57</v>
      </c>
      <c r="R33" s="1" t="s">
        <v>64</v>
      </c>
      <c r="S33" s="1" t="s">
        <v>64</v>
      </c>
      <c r="T33" s="1" t="s">
        <v>63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52</v>
      </c>
      <c r="AS33" s="1" t="s">
        <v>52</v>
      </c>
      <c r="AT33" s="2"/>
      <c r="AU33" s="1" t="s">
        <v>196</v>
      </c>
      <c r="AV33" s="2">
        <v>654</v>
      </c>
    </row>
    <row r="34" spans="1:48" ht="30" customHeight="1" x14ac:dyDescent="0.3">
      <c r="A34" s="7" t="s">
        <v>197</v>
      </c>
      <c r="B34" s="7" t="s">
        <v>198</v>
      </c>
      <c r="C34" s="7" t="s">
        <v>123</v>
      </c>
      <c r="D34" s="8">
        <v>121</v>
      </c>
      <c r="E34" s="10"/>
      <c r="F34" s="10"/>
      <c r="G34" s="10"/>
      <c r="H34" s="10"/>
      <c r="I34" s="10"/>
      <c r="J34" s="10"/>
      <c r="K34" s="10"/>
      <c r="L34" s="10"/>
      <c r="M34" s="7" t="s">
        <v>52</v>
      </c>
      <c r="N34" s="1" t="s">
        <v>199</v>
      </c>
      <c r="O34" s="1" t="s">
        <v>52</v>
      </c>
      <c r="P34" s="1" t="s">
        <v>52</v>
      </c>
      <c r="Q34" s="1" t="s">
        <v>57</v>
      </c>
      <c r="R34" s="1" t="s">
        <v>64</v>
      </c>
      <c r="S34" s="1" t="s">
        <v>64</v>
      </c>
      <c r="T34" s="1" t="s">
        <v>63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 t="s">
        <v>52</v>
      </c>
      <c r="AS34" s="1" t="s">
        <v>52</v>
      </c>
      <c r="AT34" s="2"/>
      <c r="AU34" s="1" t="s">
        <v>200</v>
      </c>
      <c r="AV34" s="2">
        <v>655</v>
      </c>
    </row>
    <row r="35" spans="1:48" ht="30" customHeight="1" x14ac:dyDescent="0.3">
      <c r="A35" s="7" t="s">
        <v>197</v>
      </c>
      <c r="B35" s="7" t="s">
        <v>201</v>
      </c>
      <c r="C35" s="7" t="s">
        <v>123</v>
      </c>
      <c r="D35" s="8">
        <v>23</v>
      </c>
      <c r="E35" s="10"/>
      <c r="F35" s="10"/>
      <c r="G35" s="10"/>
      <c r="H35" s="10"/>
      <c r="I35" s="10"/>
      <c r="J35" s="10"/>
      <c r="K35" s="10"/>
      <c r="L35" s="10"/>
      <c r="M35" s="7" t="s">
        <v>52</v>
      </c>
      <c r="N35" s="1" t="s">
        <v>202</v>
      </c>
      <c r="O35" s="1" t="s">
        <v>52</v>
      </c>
      <c r="P35" s="1" t="s">
        <v>52</v>
      </c>
      <c r="Q35" s="1" t="s">
        <v>57</v>
      </c>
      <c r="R35" s="1" t="s">
        <v>64</v>
      </c>
      <c r="S35" s="1" t="s">
        <v>64</v>
      </c>
      <c r="T35" s="1" t="s">
        <v>63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 t="s">
        <v>52</v>
      </c>
      <c r="AS35" s="1" t="s">
        <v>52</v>
      </c>
      <c r="AT35" s="2"/>
      <c r="AU35" s="1" t="s">
        <v>203</v>
      </c>
      <c r="AV35" s="2">
        <v>656</v>
      </c>
    </row>
    <row r="36" spans="1:48" ht="30" customHeight="1" x14ac:dyDescent="0.3">
      <c r="A36" s="7" t="s">
        <v>204</v>
      </c>
      <c r="B36" s="7" t="s">
        <v>205</v>
      </c>
      <c r="C36" s="7" t="s">
        <v>123</v>
      </c>
      <c r="D36" s="8">
        <v>368</v>
      </c>
      <c r="E36" s="10"/>
      <c r="F36" s="10"/>
      <c r="G36" s="10"/>
      <c r="H36" s="10"/>
      <c r="I36" s="10"/>
      <c r="J36" s="10"/>
      <c r="K36" s="10"/>
      <c r="L36" s="10"/>
      <c r="M36" s="7" t="s">
        <v>52</v>
      </c>
      <c r="N36" s="1" t="s">
        <v>206</v>
      </c>
      <c r="O36" s="1" t="s">
        <v>52</v>
      </c>
      <c r="P36" s="1" t="s">
        <v>52</v>
      </c>
      <c r="Q36" s="1" t="s">
        <v>57</v>
      </c>
      <c r="R36" s="1" t="s">
        <v>64</v>
      </c>
      <c r="S36" s="1" t="s">
        <v>64</v>
      </c>
      <c r="T36" s="1" t="s">
        <v>63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 t="s">
        <v>52</v>
      </c>
      <c r="AS36" s="1" t="s">
        <v>52</v>
      </c>
      <c r="AT36" s="2"/>
      <c r="AU36" s="1" t="s">
        <v>207</v>
      </c>
      <c r="AV36" s="2">
        <v>657</v>
      </c>
    </row>
    <row r="37" spans="1:48" ht="30" customHeight="1" x14ac:dyDescent="0.3">
      <c r="A37" s="7" t="s">
        <v>204</v>
      </c>
      <c r="B37" s="7" t="s">
        <v>208</v>
      </c>
      <c r="C37" s="7" t="s">
        <v>123</v>
      </c>
      <c r="D37" s="8">
        <v>89</v>
      </c>
      <c r="E37" s="10"/>
      <c r="F37" s="10"/>
      <c r="G37" s="10"/>
      <c r="H37" s="10"/>
      <c r="I37" s="10"/>
      <c r="J37" s="10"/>
      <c r="K37" s="10"/>
      <c r="L37" s="10"/>
      <c r="M37" s="7" t="s">
        <v>52</v>
      </c>
      <c r="N37" s="1" t="s">
        <v>209</v>
      </c>
      <c r="O37" s="1" t="s">
        <v>52</v>
      </c>
      <c r="P37" s="1" t="s">
        <v>52</v>
      </c>
      <c r="Q37" s="1" t="s">
        <v>57</v>
      </c>
      <c r="R37" s="1" t="s">
        <v>64</v>
      </c>
      <c r="S37" s="1" t="s">
        <v>64</v>
      </c>
      <c r="T37" s="1" t="s">
        <v>63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 t="s">
        <v>52</v>
      </c>
      <c r="AS37" s="1" t="s">
        <v>52</v>
      </c>
      <c r="AT37" s="2"/>
      <c r="AU37" s="1" t="s">
        <v>210</v>
      </c>
      <c r="AV37" s="2">
        <v>658</v>
      </c>
    </row>
    <row r="38" spans="1:48" ht="30" customHeight="1" x14ac:dyDescent="0.3">
      <c r="A38" s="7" t="s">
        <v>204</v>
      </c>
      <c r="B38" s="7" t="s">
        <v>211</v>
      </c>
      <c r="C38" s="7" t="s">
        <v>123</v>
      </c>
      <c r="D38" s="8">
        <v>328</v>
      </c>
      <c r="E38" s="10"/>
      <c r="F38" s="10"/>
      <c r="G38" s="10"/>
      <c r="H38" s="10"/>
      <c r="I38" s="10"/>
      <c r="J38" s="10"/>
      <c r="K38" s="10"/>
      <c r="L38" s="10"/>
      <c r="M38" s="7" t="s">
        <v>52</v>
      </c>
      <c r="N38" s="1" t="s">
        <v>212</v>
      </c>
      <c r="O38" s="1" t="s">
        <v>52</v>
      </c>
      <c r="P38" s="1" t="s">
        <v>52</v>
      </c>
      <c r="Q38" s="1" t="s">
        <v>57</v>
      </c>
      <c r="R38" s="1" t="s">
        <v>64</v>
      </c>
      <c r="S38" s="1" t="s">
        <v>64</v>
      </c>
      <c r="T38" s="1" t="s">
        <v>63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 t="s">
        <v>52</v>
      </c>
      <c r="AS38" s="1" t="s">
        <v>52</v>
      </c>
      <c r="AT38" s="2"/>
      <c r="AU38" s="1" t="s">
        <v>213</v>
      </c>
      <c r="AV38" s="2">
        <v>659</v>
      </c>
    </row>
    <row r="39" spans="1:48" ht="30" customHeight="1" x14ac:dyDescent="0.3">
      <c r="A39" s="7" t="s">
        <v>204</v>
      </c>
      <c r="B39" s="7" t="s">
        <v>214</v>
      </c>
      <c r="C39" s="7" t="s">
        <v>123</v>
      </c>
      <c r="D39" s="8">
        <v>18</v>
      </c>
      <c r="E39" s="10"/>
      <c r="F39" s="10"/>
      <c r="G39" s="10"/>
      <c r="H39" s="10"/>
      <c r="I39" s="10"/>
      <c r="J39" s="10"/>
      <c r="K39" s="10"/>
      <c r="L39" s="10"/>
      <c r="M39" s="7" t="s">
        <v>52</v>
      </c>
      <c r="N39" s="1" t="s">
        <v>215</v>
      </c>
      <c r="O39" s="1" t="s">
        <v>52</v>
      </c>
      <c r="P39" s="1" t="s">
        <v>52</v>
      </c>
      <c r="Q39" s="1" t="s">
        <v>57</v>
      </c>
      <c r="R39" s="1" t="s">
        <v>64</v>
      </c>
      <c r="S39" s="1" t="s">
        <v>64</v>
      </c>
      <c r="T39" s="1" t="s">
        <v>63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 t="s">
        <v>52</v>
      </c>
      <c r="AS39" s="1" t="s">
        <v>52</v>
      </c>
      <c r="AT39" s="2"/>
      <c r="AU39" s="1" t="s">
        <v>216</v>
      </c>
      <c r="AV39" s="2">
        <v>660</v>
      </c>
    </row>
    <row r="40" spans="1:48" ht="30" customHeight="1" x14ac:dyDescent="0.3">
      <c r="A40" s="7" t="s">
        <v>217</v>
      </c>
      <c r="B40" s="7" t="s">
        <v>218</v>
      </c>
      <c r="C40" s="7" t="s">
        <v>138</v>
      </c>
      <c r="D40" s="8">
        <v>1</v>
      </c>
      <c r="E40" s="10"/>
      <c r="F40" s="10"/>
      <c r="G40" s="10"/>
      <c r="H40" s="10"/>
      <c r="I40" s="10"/>
      <c r="J40" s="10"/>
      <c r="K40" s="10"/>
      <c r="L40" s="10"/>
      <c r="M40" s="7" t="s">
        <v>52</v>
      </c>
      <c r="N40" s="1" t="s">
        <v>219</v>
      </c>
      <c r="O40" s="1" t="s">
        <v>52</v>
      </c>
      <c r="P40" s="1" t="s">
        <v>52</v>
      </c>
      <c r="Q40" s="1" t="s">
        <v>57</v>
      </c>
      <c r="R40" s="1" t="s">
        <v>64</v>
      </c>
      <c r="S40" s="1" t="s">
        <v>64</v>
      </c>
      <c r="T40" s="1" t="s">
        <v>63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 t="s">
        <v>52</v>
      </c>
      <c r="AS40" s="1" t="s">
        <v>52</v>
      </c>
      <c r="AT40" s="2"/>
      <c r="AU40" s="1" t="s">
        <v>220</v>
      </c>
      <c r="AV40" s="2">
        <v>661</v>
      </c>
    </row>
    <row r="41" spans="1:48" ht="30" customHeight="1" x14ac:dyDescent="0.3">
      <c r="A41" s="7" t="s">
        <v>217</v>
      </c>
      <c r="B41" s="7" t="s">
        <v>221</v>
      </c>
      <c r="C41" s="7" t="s">
        <v>138</v>
      </c>
      <c r="D41" s="8">
        <v>1</v>
      </c>
      <c r="E41" s="10"/>
      <c r="F41" s="10"/>
      <c r="G41" s="10"/>
      <c r="H41" s="10"/>
      <c r="I41" s="10"/>
      <c r="J41" s="10"/>
      <c r="K41" s="10"/>
      <c r="L41" s="10"/>
      <c r="M41" s="7" t="s">
        <v>52</v>
      </c>
      <c r="N41" s="1" t="s">
        <v>222</v>
      </c>
      <c r="O41" s="1" t="s">
        <v>52</v>
      </c>
      <c r="P41" s="1" t="s">
        <v>52</v>
      </c>
      <c r="Q41" s="1" t="s">
        <v>57</v>
      </c>
      <c r="R41" s="1" t="s">
        <v>64</v>
      </c>
      <c r="S41" s="1" t="s">
        <v>64</v>
      </c>
      <c r="T41" s="1" t="s">
        <v>63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 t="s">
        <v>52</v>
      </c>
      <c r="AS41" s="1" t="s">
        <v>52</v>
      </c>
      <c r="AT41" s="2"/>
      <c r="AU41" s="1" t="s">
        <v>223</v>
      </c>
      <c r="AV41" s="2">
        <v>662</v>
      </c>
    </row>
    <row r="42" spans="1:48" ht="30" customHeight="1" x14ac:dyDescent="0.3">
      <c r="A42" s="7" t="s">
        <v>224</v>
      </c>
      <c r="B42" s="7" t="s">
        <v>218</v>
      </c>
      <c r="C42" s="7" t="s">
        <v>138</v>
      </c>
      <c r="D42" s="8">
        <v>1</v>
      </c>
      <c r="E42" s="10"/>
      <c r="F42" s="10"/>
      <c r="G42" s="10"/>
      <c r="H42" s="10"/>
      <c r="I42" s="10"/>
      <c r="J42" s="10"/>
      <c r="K42" s="10"/>
      <c r="L42" s="10"/>
      <c r="M42" s="7" t="s">
        <v>52</v>
      </c>
      <c r="N42" s="1" t="s">
        <v>225</v>
      </c>
      <c r="O42" s="1" t="s">
        <v>52</v>
      </c>
      <c r="P42" s="1" t="s">
        <v>52</v>
      </c>
      <c r="Q42" s="1" t="s">
        <v>57</v>
      </c>
      <c r="R42" s="1" t="s">
        <v>64</v>
      </c>
      <c r="S42" s="1" t="s">
        <v>64</v>
      </c>
      <c r="T42" s="1" t="s">
        <v>63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 t="s">
        <v>52</v>
      </c>
      <c r="AS42" s="1" t="s">
        <v>52</v>
      </c>
      <c r="AT42" s="2"/>
      <c r="AU42" s="1" t="s">
        <v>226</v>
      </c>
      <c r="AV42" s="2">
        <v>663</v>
      </c>
    </row>
    <row r="43" spans="1:48" ht="30" customHeight="1" x14ac:dyDescent="0.3">
      <c r="A43" s="7" t="s">
        <v>224</v>
      </c>
      <c r="B43" s="7" t="s">
        <v>227</v>
      </c>
      <c r="C43" s="7" t="s">
        <v>138</v>
      </c>
      <c r="D43" s="8">
        <v>1</v>
      </c>
      <c r="E43" s="10"/>
      <c r="F43" s="10"/>
      <c r="G43" s="10"/>
      <c r="H43" s="10"/>
      <c r="I43" s="10"/>
      <c r="J43" s="10"/>
      <c r="K43" s="10"/>
      <c r="L43" s="10"/>
      <c r="M43" s="7" t="s">
        <v>52</v>
      </c>
      <c r="N43" s="1" t="s">
        <v>228</v>
      </c>
      <c r="O43" s="1" t="s">
        <v>52</v>
      </c>
      <c r="P43" s="1" t="s">
        <v>52</v>
      </c>
      <c r="Q43" s="1" t="s">
        <v>57</v>
      </c>
      <c r="R43" s="1" t="s">
        <v>64</v>
      </c>
      <c r="S43" s="1" t="s">
        <v>64</v>
      </c>
      <c r="T43" s="1" t="s">
        <v>63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 t="s">
        <v>52</v>
      </c>
      <c r="AS43" s="1" t="s">
        <v>52</v>
      </c>
      <c r="AT43" s="2"/>
      <c r="AU43" s="1" t="s">
        <v>229</v>
      </c>
      <c r="AV43" s="2">
        <v>664</v>
      </c>
    </row>
    <row r="44" spans="1:48" ht="30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48" ht="30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48" ht="30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48" ht="30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48" ht="30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48" ht="30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48" ht="30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48" ht="30" customHeight="1" x14ac:dyDescent="0.3">
      <c r="A51" s="7" t="s">
        <v>230</v>
      </c>
      <c r="B51" s="8"/>
      <c r="C51" s="8"/>
      <c r="D51" s="8"/>
      <c r="E51" s="8"/>
      <c r="F51" s="10"/>
      <c r="G51" s="8"/>
      <c r="H51" s="10"/>
      <c r="I51" s="8"/>
      <c r="J51" s="10"/>
      <c r="K51" s="8"/>
      <c r="L51" s="10"/>
      <c r="M51" s="8"/>
      <c r="N51" t="s">
        <v>231</v>
      </c>
    </row>
    <row r="52" spans="1:48" ht="30" customHeight="1" x14ac:dyDescent="0.3">
      <c r="A52" s="7" t="s">
        <v>232</v>
      </c>
      <c r="B52" s="8" t="s">
        <v>383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"/>
      <c r="O52" s="2"/>
      <c r="P52" s="2"/>
      <c r="Q52" s="1" t="s">
        <v>233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30" customHeight="1" x14ac:dyDescent="0.3">
      <c r="A53" s="7" t="s">
        <v>58</v>
      </c>
      <c r="B53" s="7" t="s">
        <v>59</v>
      </c>
      <c r="C53" s="7" t="s">
        <v>60</v>
      </c>
      <c r="D53" s="8">
        <v>735</v>
      </c>
      <c r="E53" s="10"/>
      <c r="F53" s="10"/>
      <c r="G53" s="10"/>
      <c r="H53" s="10"/>
      <c r="I53" s="10"/>
      <c r="J53" s="10"/>
      <c r="K53" s="10"/>
      <c r="L53" s="10"/>
      <c r="M53" s="7" t="s">
        <v>61</v>
      </c>
      <c r="N53" s="1" t="s">
        <v>62</v>
      </c>
      <c r="O53" s="1" t="s">
        <v>52</v>
      </c>
      <c r="P53" s="1" t="s">
        <v>52</v>
      </c>
      <c r="Q53" s="1" t="s">
        <v>233</v>
      </c>
      <c r="R53" s="1" t="s">
        <v>63</v>
      </c>
      <c r="S53" s="1" t="s">
        <v>64</v>
      </c>
      <c r="T53" s="1" t="s">
        <v>64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 t="s">
        <v>52</v>
      </c>
      <c r="AS53" s="1" t="s">
        <v>52</v>
      </c>
      <c r="AT53" s="2"/>
      <c r="AU53" s="1" t="s">
        <v>234</v>
      </c>
      <c r="AV53" s="2">
        <v>666</v>
      </c>
    </row>
    <row r="54" spans="1:48" ht="30" customHeight="1" x14ac:dyDescent="0.3">
      <c r="A54" s="7" t="s">
        <v>70</v>
      </c>
      <c r="B54" s="7" t="s">
        <v>71</v>
      </c>
      <c r="C54" s="7" t="s">
        <v>60</v>
      </c>
      <c r="D54" s="8">
        <v>357</v>
      </c>
      <c r="E54" s="10"/>
      <c r="F54" s="10"/>
      <c r="G54" s="10"/>
      <c r="H54" s="10"/>
      <c r="I54" s="10"/>
      <c r="J54" s="10"/>
      <c r="K54" s="10"/>
      <c r="L54" s="10"/>
      <c r="M54" s="7" t="s">
        <v>72</v>
      </c>
      <c r="N54" s="1" t="s">
        <v>73</v>
      </c>
      <c r="O54" s="1" t="s">
        <v>52</v>
      </c>
      <c r="P54" s="1" t="s">
        <v>52</v>
      </c>
      <c r="Q54" s="1" t="s">
        <v>233</v>
      </c>
      <c r="R54" s="1" t="s">
        <v>63</v>
      </c>
      <c r="S54" s="1" t="s">
        <v>64</v>
      </c>
      <c r="T54" s="1" t="s">
        <v>64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 t="s">
        <v>52</v>
      </c>
      <c r="AS54" s="1" t="s">
        <v>52</v>
      </c>
      <c r="AT54" s="2"/>
      <c r="AU54" s="1" t="s">
        <v>235</v>
      </c>
      <c r="AV54" s="2">
        <v>667</v>
      </c>
    </row>
    <row r="55" spans="1:48" ht="30" customHeight="1" x14ac:dyDescent="0.3">
      <c r="A55" s="7" t="s">
        <v>75</v>
      </c>
      <c r="B55" s="7" t="s">
        <v>84</v>
      </c>
      <c r="C55" s="7" t="s">
        <v>60</v>
      </c>
      <c r="D55" s="8">
        <v>2227</v>
      </c>
      <c r="E55" s="10"/>
      <c r="F55" s="10"/>
      <c r="G55" s="10"/>
      <c r="H55" s="10"/>
      <c r="I55" s="10"/>
      <c r="J55" s="10"/>
      <c r="K55" s="10"/>
      <c r="L55" s="10"/>
      <c r="M55" s="7" t="s">
        <v>85</v>
      </c>
      <c r="N55" s="1" t="s">
        <v>86</v>
      </c>
      <c r="O55" s="1" t="s">
        <v>52</v>
      </c>
      <c r="P55" s="1" t="s">
        <v>52</v>
      </c>
      <c r="Q55" s="1" t="s">
        <v>233</v>
      </c>
      <c r="R55" s="1" t="s">
        <v>63</v>
      </c>
      <c r="S55" s="1" t="s">
        <v>64</v>
      </c>
      <c r="T55" s="1" t="s">
        <v>64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1" t="s">
        <v>52</v>
      </c>
      <c r="AS55" s="1" t="s">
        <v>52</v>
      </c>
      <c r="AT55" s="2"/>
      <c r="AU55" s="1" t="s">
        <v>236</v>
      </c>
      <c r="AV55" s="2">
        <v>668</v>
      </c>
    </row>
    <row r="56" spans="1:48" ht="30" customHeight="1" x14ac:dyDescent="0.3">
      <c r="A56" s="7" t="s">
        <v>112</v>
      </c>
      <c r="B56" s="7" t="s">
        <v>113</v>
      </c>
      <c r="C56" s="7" t="s">
        <v>104</v>
      </c>
      <c r="D56" s="8">
        <v>448</v>
      </c>
      <c r="E56" s="10"/>
      <c r="F56" s="10"/>
      <c r="G56" s="10"/>
      <c r="H56" s="10"/>
      <c r="I56" s="10"/>
      <c r="J56" s="10"/>
      <c r="K56" s="10"/>
      <c r="L56" s="10"/>
      <c r="M56" s="7" t="s">
        <v>114</v>
      </c>
      <c r="N56" s="1" t="s">
        <v>115</v>
      </c>
      <c r="O56" s="1" t="s">
        <v>52</v>
      </c>
      <c r="P56" s="1" t="s">
        <v>52</v>
      </c>
      <c r="Q56" s="1" t="s">
        <v>233</v>
      </c>
      <c r="R56" s="1" t="s">
        <v>63</v>
      </c>
      <c r="S56" s="1" t="s">
        <v>64</v>
      </c>
      <c r="T56" s="1" t="s">
        <v>64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1" t="s">
        <v>52</v>
      </c>
      <c r="AS56" s="1" t="s">
        <v>52</v>
      </c>
      <c r="AT56" s="2"/>
      <c r="AU56" s="1" t="s">
        <v>237</v>
      </c>
      <c r="AV56" s="2">
        <v>669</v>
      </c>
    </row>
    <row r="57" spans="1:48" ht="30" customHeight="1" x14ac:dyDescent="0.3">
      <c r="A57" s="7" t="s">
        <v>121</v>
      </c>
      <c r="B57" s="7" t="s">
        <v>122</v>
      </c>
      <c r="C57" s="7" t="s">
        <v>123</v>
      </c>
      <c r="D57" s="8">
        <v>16</v>
      </c>
      <c r="E57" s="10"/>
      <c r="F57" s="10"/>
      <c r="G57" s="10"/>
      <c r="H57" s="10"/>
      <c r="I57" s="10"/>
      <c r="J57" s="10"/>
      <c r="K57" s="10"/>
      <c r="L57" s="10"/>
      <c r="M57" s="7" t="s">
        <v>124</v>
      </c>
      <c r="N57" s="1" t="s">
        <v>125</v>
      </c>
      <c r="O57" s="1" t="s">
        <v>52</v>
      </c>
      <c r="P57" s="1" t="s">
        <v>52</v>
      </c>
      <c r="Q57" s="1" t="s">
        <v>233</v>
      </c>
      <c r="R57" s="1" t="s">
        <v>63</v>
      </c>
      <c r="S57" s="1" t="s">
        <v>64</v>
      </c>
      <c r="T57" s="1" t="s">
        <v>64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52</v>
      </c>
      <c r="AS57" s="1" t="s">
        <v>52</v>
      </c>
      <c r="AT57" s="2"/>
      <c r="AU57" s="1" t="s">
        <v>238</v>
      </c>
      <c r="AV57" s="2">
        <v>670</v>
      </c>
    </row>
    <row r="58" spans="1:48" ht="30" customHeight="1" x14ac:dyDescent="0.3">
      <c r="A58" s="7" t="s">
        <v>121</v>
      </c>
      <c r="B58" s="7" t="s">
        <v>127</v>
      </c>
      <c r="C58" s="7" t="s">
        <v>123</v>
      </c>
      <c r="D58" s="8">
        <v>87</v>
      </c>
      <c r="E58" s="10"/>
      <c r="F58" s="10"/>
      <c r="G58" s="10"/>
      <c r="H58" s="10"/>
      <c r="I58" s="10"/>
      <c r="J58" s="10"/>
      <c r="K58" s="10"/>
      <c r="L58" s="10"/>
      <c r="M58" s="7" t="s">
        <v>128</v>
      </c>
      <c r="N58" s="1" t="s">
        <v>129</v>
      </c>
      <c r="O58" s="1" t="s">
        <v>52</v>
      </c>
      <c r="P58" s="1" t="s">
        <v>52</v>
      </c>
      <c r="Q58" s="1" t="s">
        <v>233</v>
      </c>
      <c r="R58" s="1" t="s">
        <v>63</v>
      </c>
      <c r="S58" s="1" t="s">
        <v>64</v>
      </c>
      <c r="T58" s="1" t="s">
        <v>64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52</v>
      </c>
      <c r="AS58" s="1" t="s">
        <v>52</v>
      </c>
      <c r="AT58" s="2"/>
      <c r="AU58" s="1" t="s">
        <v>239</v>
      </c>
      <c r="AV58" s="2">
        <v>671</v>
      </c>
    </row>
    <row r="59" spans="1:48" ht="30" customHeight="1" x14ac:dyDescent="0.3">
      <c r="A59" s="7" t="s">
        <v>131</v>
      </c>
      <c r="B59" s="7" t="s">
        <v>132</v>
      </c>
      <c r="C59" s="7" t="s">
        <v>123</v>
      </c>
      <c r="D59" s="8">
        <v>91</v>
      </c>
      <c r="E59" s="10"/>
      <c r="F59" s="10"/>
      <c r="G59" s="10"/>
      <c r="H59" s="10"/>
      <c r="I59" s="10"/>
      <c r="J59" s="10"/>
      <c r="K59" s="10"/>
      <c r="L59" s="10"/>
      <c r="M59" s="7" t="s">
        <v>133</v>
      </c>
      <c r="N59" s="1" t="s">
        <v>134</v>
      </c>
      <c r="O59" s="1" t="s">
        <v>52</v>
      </c>
      <c r="P59" s="1" t="s">
        <v>52</v>
      </c>
      <c r="Q59" s="1" t="s">
        <v>233</v>
      </c>
      <c r="R59" s="1" t="s">
        <v>63</v>
      </c>
      <c r="S59" s="1" t="s">
        <v>64</v>
      </c>
      <c r="T59" s="1" t="s">
        <v>64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52</v>
      </c>
      <c r="AS59" s="1" t="s">
        <v>52</v>
      </c>
      <c r="AT59" s="2"/>
      <c r="AU59" s="1" t="s">
        <v>240</v>
      </c>
      <c r="AV59" s="2">
        <v>672</v>
      </c>
    </row>
    <row r="60" spans="1:48" ht="30" customHeight="1" x14ac:dyDescent="0.3">
      <c r="A60" s="7" t="s">
        <v>241</v>
      </c>
      <c r="B60" s="7" t="s">
        <v>242</v>
      </c>
      <c r="C60" s="7" t="s">
        <v>123</v>
      </c>
      <c r="D60" s="8">
        <v>18</v>
      </c>
      <c r="E60" s="10"/>
      <c r="F60" s="10"/>
      <c r="G60" s="10"/>
      <c r="H60" s="10"/>
      <c r="I60" s="10"/>
      <c r="J60" s="10"/>
      <c r="K60" s="10"/>
      <c r="L60" s="10"/>
      <c r="M60" s="7" t="s">
        <v>243</v>
      </c>
      <c r="N60" s="1" t="s">
        <v>244</v>
      </c>
      <c r="O60" s="1" t="s">
        <v>52</v>
      </c>
      <c r="P60" s="1" t="s">
        <v>52</v>
      </c>
      <c r="Q60" s="1" t="s">
        <v>233</v>
      </c>
      <c r="R60" s="1" t="s">
        <v>63</v>
      </c>
      <c r="S60" s="1" t="s">
        <v>64</v>
      </c>
      <c r="T60" s="1" t="s">
        <v>64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 t="s">
        <v>52</v>
      </c>
      <c r="AS60" s="1" t="s">
        <v>52</v>
      </c>
      <c r="AT60" s="2"/>
      <c r="AU60" s="1" t="s">
        <v>245</v>
      </c>
      <c r="AV60" s="2">
        <v>673</v>
      </c>
    </row>
    <row r="61" spans="1:48" ht="30" customHeight="1" x14ac:dyDescent="0.3">
      <c r="A61" s="7" t="s">
        <v>241</v>
      </c>
      <c r="B61" s="7" t="s">
        <v>246</v>
      </c>
      <c r="C61" s="7" t="s">
        <v>123</v>
      </c>
      <c r="D61" s="8">
        <v>81</v>
      </c>
      <c r="E61" s="10"/>
      <c r="F61" s="10"/>
      <c r="G61" s="10"/>
      <c r="H61" s="10"/>
      <c r="I61" s="10"/>
      <c r="J61" s="10"/>
      <c r="K61" s="10"/>
      <c r="L61" s="10"/>
      <c r="M61" s="7" t="s">
        <v>247</v>
      </c>
      <c r="N61" s="1" t="s">
        <v>248</v>
      </c>
      <c r="O61" s="1" t="s">
        <v>52</v>
      </c>
      <c r="P61" s="1" t="s">
        <v>52</v>
      </c>
      <c r="Q61" s="1" t="s">
        <v>233</v>
      </c>
      <c r="R61" s="1" t="s">
        <v>63</v>
      </c>
      <c r="S61" s="1" t="s">
        <v>64</v>
      </c>
      <c r="T61" s="1" t="s">
        <v>64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 t="s">
        <v>52</v>
      </c>
      <c r="AS61" s="1" t="s">
        <v>52</v>
      </c>
      <c r="AT61" s="2"/>
      <c r="AU61" s="1" t="s">
        <v>249</v>
      </c>
      <c r="AV61" s="2">
        <v>674</v>
      </c>
    </row>
    <row r="62" spans="1:48" ht="30" customHeight="1" x14ac:dyDescent="0.3">
      <c r="A62" s="7" t="s">
        <v>250</v>
      </c>
      <c r="B62" s="7" t="s">
        <v>251</v>
      </c>
      <c r="C62" s="7" t="s">
        <v>123</v>
      </c>
      <c r="D62" s="8">
        <v>10</v>
      </c>
      <c r="E62" s="10"/>
      <c r="F62" s="10"/>
      <c r="G62" s="10"/>
      <c r="H62" s="10"/>
      <c r="I62" s="10"/>
      <c r="J62" s="10"/>
      <c r="K62" s="10"/>
      <c r="L62" s="10"/>
      <c r="M62" s="7" t="s">
        <v>252</v>
      </c>
      <c r="N62" s="1" t="s">
        <v>253</v>
      </c>
      <c r="O62" s="1" t="s">
        <v>52</v>
      </c>
      <c r="P62" s="1" t="s">
        <v>52</v>
      </c>
      <c r="Q62" s="1" t="s">
        <v>233</v>
      </c>
      <c r="R62" s="1" t="s">
        <v>63</v>
      </c>
      <c r="S62" s="1" t="s">
        <v>64</v>
      </c>
      <c r="T62" s="1" t="s">
        <v>64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 t="s">
        <v>52</v>
      </c>
      <c r="AS62" s="1" t="s">
        <v>52</v>
      </c>
      <c r="AT62" s="2"/>
      <c r="AU62" s="1" t="s">
        <v>254</v>
      </c>
      <c r="AV62" s="2">
        <v>675</v>
      </c>
    </row>
    <row r="63" spans="1:48" ht="30" customHeight="1" x14ac:dyDescent="0.3">
      <c r="A63" s="7" t="s">
        <v>189</v>
      </c>
      <c r="B63" s="7" t="s">
        <v>190</v>
      </c>
      <c r="C63" s="7" t="s">
        <v>60</v>
      </c>
      <c r="D63" s="8">
        <v>63</v>
      </c>
      <c r="E63" s="10"/>
      <c r="F63" s="10"/>
      <c r="G63" s="10"/>
      <c r="H63" s="10"/>
      <c r="I63" s="10"/>
      <c r="J63" s="10"/>
      <c r="K63" s="10"/>
      <c r="L63" s="10"/>
      <c r="M63" s="7" t="s">
        <v>191</v>
      </c>
      <c r="N63" s="1" t="s">
        <v>192</v>
      </c>
      <c r="O63" s="1" t="s">
        <v>52</v>
      </c>
      <c r="P63" s="1" t="s">
        <v>52</v>
      </c>
      <c r="Q63" s="1" t="s">
        <v>233</v>
      </c>
      <c r="R63" s="1" t="s">
        <v>63</v>
      </c>
      <c r="S63" s="1" t="s">
        <v>64</v>
      </c>
      <c r="T63" s="1" t="s">
        <v>64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 t="s">
        <v>52</v>
      </c>
      <c r="AS63" s="1" t="s">
        <v>52</v>
      </c>
      <c r="AT63" s="2"/>
      <c r="AU63" s="1" t="s">
        <v>255</v>
      </c>
      <c r="AV63" s="2">
        <v>676</v>
      </c>
    </row>
    <row r="64" spans="1:48" ht="30" customHeight="1" x14ac:dyDescent="0.3">
      <c r="A64" s="7" t="s">
        <v>70</v>
      </c>
      <c r="B64" s="7" t="s">
        <v>194</v>
      </c>
      <c r="C64" s="7" t="s">
        <v>123</v>
      </c>
      <c r="D64" s="8">
        <v>320</v>
      </c>
      <c r="E64" s="10"/>
      <c r="F64" s="10"/>
      <c r="G64" s="10"/>
      <c r="H64" s="10"/>
      <c r="I64" s="10"/>
      <c r="J64" s="10"/>
      <c r="K64" s="10"/>
      <c r="L64" s="10"/>
      <c r="M64" s="7" t="s">
        <v>52</v>
      </c>
      <c r="N64" s="1" t="s">
        <v>195</v>
      </c>
      <c r="O64" s="1" t="s">
        <v>52</v>
      </c>
      <c r="P64" s="1" t="s">
        <v>52</v>
      </c>
      <c r="Q64" s="1" t="s">
        <v>233</v>
      </c>
      <c r="R64" s="1" t="s">
        <v>64</v>
      </c>
      <c r="S64" s="1" t="s">
        <v>64</v>
      </c>
      <c r="T64" s="1" t="s">
        <v>63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1" t="s">
        <v>52</v>
      </c>
      <c r="AS64" s="1" t="s">
        <v>52</v>
      </c>
      <c r="AT64" s="2"/>
      <c r="AU64" s="1" t="s">
        <v>256</v>
      </c>
      <c r="AV64" s="2">
        <v>677</v>
      </c>
    </row>
    <row r="65" spans="1:48" ht="30" customHeight="1" x14ac:dyDescent="0.3">
      <c r="A65" s="7" t="s">
        <v>197</v>
      </c>
      <c r="B65" s="7" t="s">
        <v>198</v>
      </c>
      <c r="C65" s="7" t="s">
        <v>123</v>
      </c>
      <c r="D65" s="8">
        <v>16</v>
      </c>
      <c r="E65" s="10"/>
      <c r="F65" s="10"/>
      <c r="G65" s="10"/>
      <c r="H65" s="10"/>
      <c r="I65" s="10"/>
      <c r="J65" s="10"/>
      <c r="K65" s="10"/>
      <c r="L65" s="10"/>
      <c r="M65" s="7" t="s">
        <v>52</v>
      </c>
      <c r="N65" s="1" t="s">
        <v>199</v>
      </c>
      <c r="O65" s="1" t="s">
        <v>52</v>
      </c>
      <c r="P65" s="1" t="s">
        <v>52</v>
      </c>
      <c r="Q65" s="1" t="s">
        <v>233</v>
      </c>
      <c r="R65" s="1" t="s">
        <v>64</v>
      </c>
      <c r="S65" s="1" t="s">
        <v>64</v>
      </c>
      <c r="T65" s="1" t="s">
        <v>63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1" t="s">
        <v>52</v>
      </c>
      <c r="AS65" s="1" t="s">
        <v>52</v>
      </c>
      <c r="AT65" s="2"/>
      <c r="AU65" s="1" t="s">
        <v>257</v>
      </c>
      <c r="AV65" s="2">
        <v>678</v>
      </c>
    </row>
    <row r="66" spans="1:48" ht="30" customHeight="1" x14ac:dyDescent="0.3">
      <c r="A66" s="7" t="s">
        <v>197</v>
      </c>
      <c r="B66" s="7" t="s">
        <v>201</v>
      </c>
      <c r="C66" s="7" t="s">
        <v>123</v>
      </c>
      <c r="D66" s="8">
        <v>87</v>
      </c>
      <c r="E66" s="10"/>
      <c r="F66" s="10"/>
      <c r="G66" s="10"/>
      <c r="H66" s="10"/>
      <c r="I66" s="10"/>
      <c r="J66" s="10"/>
      <c r="K66" s="10"/>
      <c r="L66" s="10"/>
      <c r="M66" s="7" t="s">
        <v>52</v>
      </c>
      <c r="N66" s="1" t="s">
        <v>202</v>
      </c>
      <c r="O66" s="1" t="s">
        <v>52</v>
      </c>
      <c r="P66" s="1" t="s">
        <v>52</v>
      </c>
      <c r="Q66" s="1" t="s">
        <v>233</v>
      </c>
      <c r="R66" s="1" t="s">
        <v>64</v>
      </c>
      <c r="S66" s="1" t="s">
        <v>64</v>
      </c>
      <c r="T66" s="1" t="s">
        <v>63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1" t="s">
        <v>52</v>
      </c>
      <c r="AS66" s="1" t="s">
        <v>52</v>
      </c>
      <c r="AT66" s="2"/>
      <c r="AU66" s="1" t="s">
        <v>258</v>
      </c>
      <c r="AV66" s="2">
        <v>679</v>
      </c>
    </row>
    <row r="67" spans="1:48" ht="30" customHeight="1" x14ac:dyDescent="0.3">
      <c r="A67" s="7" t="s">
        <v>259</v>
      </c>
      <c r="B67" s="7" t="s">
        <v>260</v>
      </c>
      <c r="C67" s="7" t="s">
        <v>123</v>
      </c>
      <c r="D67" s="8">
        <v>91</v>
      </c>
      <c r="E67" s="10"/>
      <c r="F67" s="10"/>
      <c r="G67" s="10"/>
      <c r="H67" s="10"/>
      <c r="I67" s="10"/>
      <c r="J67" s="10"/>
      <c r="K67" s="10"/>
      <c r="L67" s="10"/>
      <c r="M67" s="7" t="s">
        <v>52</v>
      </c>
      <c r="N67" s="1" t="s">
        <v>261</v>
      </c>
      <c r="O67" s="1" t="s">
        <v>52</v>
      </c>
      <c r="P67" s="1" t="s">
        <v>52</v>
      </c>
      <c r="Q67" s="1" t="s">
        <v>233</v>
      </c>
      <c r="R67" s="1" t="s">
        <v>64</v>
      </c>
      <c r="S67" s="1" t="s">
        <v>64</v>
      </c>
      <c r="T67" s="1" t="s">
        <v>63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1" t="s">
        <v>52</v>
      </c>
      <c r="AS67" s="1" t="s">
        <v>52</v>
      </c>
      <c r="AT67" s="2"/>
      <c r="AU67" s="1" t="s">
        <v>262</v>
      </c>
      <c r="AV67" s="2">
        <v>680</v>
      </c>
    </row>
    <row r="68" spans="1:48" ht="30" customHeight="1" x14ac:dyDescent="0.3">
      <c r="A68" s="7" t="s">
        <v>204</v>
      </c>
      <c r="B68" s="7" t="s">
        <v>205</v>
      </c>
      <c r="C68" s="7" t="s">
        <v>123</v>
      </c>
      <c r="D68" s="8">
        <v>204</v>
      </c>
      <c r="E68" s="10"/>
      <c r="F68" s="10"/>
      <c r="G68" s="10"/>
      <c r="H68" s="10"/>
      <c r="I68" s="10"/>
      <c r="J68" s="10"/>
      <c r="K68" s="10"/>
      <c r="L68" s="10"/>
      <c r="M68" s="7" t="s">
        <v>52</v>
      </c>
      <c r="N68" s="1" t="s">
        <v>206</v>
      </c>
      <c r="O68" s="1" t="s">
        <v>52</v>
      </c>
      <c r="P68" s="1" t="s">
        <v>52</v>
      </c>
      <c r="Q68" s="1" t="s">
        <v>233</v>
      </c>
      <c r="R68" s="1" t="s">
        <v>64</v>
      </c>
      <c r="S68" s="1" t="s">
        <v>64</v>
      </c>
      <c r="T68" s="1" t="s">
        <v>63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1" t="s">
        <v>52</v>
      </c>
      <c r="AS68" s="1" t="s">
        <v>52</v>
      </c>
      <c r="AT68" s="2"/>
      <c r="AU68" s="1" t="s">
        <v>263</v>
      </c>
      <c r="AV68" s="2">
        <v>681</v>
      </c>
    </row>
    <row r="69" spans="1:48" ht="30" customHeight="1" x14ac:dyDescent="0.3">
      <c r="A69" s="7" t="s">
        <v>204</v>
      </c>
      <c r="B69" s="7" t="s">
        <v>211</v>
      </c>
      <c r="C69" s="7" t="s">
        <v>123</v>
      </c>
      <c r="D69" s="8">
        <v>205</v>
      </c>
      <c r="E69" s="10"/>
      <c r="F69" s="10"/>
      <c r="G69" s="10"/>
      <c r="H69" s="10"/>
      <c r="I69" s="10"/>
      <c r="J69" s="10"/>
      <c r="K69" s="10"/>
      <c r="L69" s="10"/>
      <c r="M69" s="7" t="s">
        <v>52</v>
      </c>
      <c r="N69" s="1" t="s">
        <v>212</v>
      </c>
      <c r="O69" s="1" t="s">
        <v>52</v>
      </c>
      <c r="P69" s="1" t="s">
        <v>52</v>
      </c>
      <c r="Q69" s="1" t="s">
        <v>233</v>
      </c>
      <c r="R69" s="1" t="s">
        <v>64</v>
      </c>
      <c r="S69" s="1" t="s">
        <v>64</v>
      </c>
      <c r="T69" s="1" t="s">
        <v>63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1" t="s">
        <v>52</v>
      </c>
      <c r="AS69" s="1" t="s">
        <v>52</v>
      </c>
      <c r="AT69" s="2"/>
      <c r="AU69" s="1" t="s">
        <v>264</v>
      </c>
      <c r="AV69" s="2">
        <v>682</v>
      </c>
    </row>
    <row r="70" spans="1:48" ht="30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48" ht="30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48" ht="30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48" ht="30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48" ht="30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48" ht="30" customHeight="1" x14ac:dyDescent="0.3">
      <c r="A75" s="7" t="s">
        <v>230</v>
      </c>
      <c r="B75" s="8"/>
      <c r="C75" s="8"/>
      <c r="D75" s="8"/>
      <c r="E75" s="8"/>
      <c r="F75" s="10"/>
      <c r="G75" s="8"/>
      <c r="H75" s="10"/>
      <c r="I75" s="8"/>
      <c r="J75" s="10"/>
      <c r="K75" s="8"/>
      <c r="L75" s="10"/>
      <c r="M75" s="8"/>
      <c r="N75" t="s">
        <v>231</v>
      </c>
    </row>
    <row r="76" spans="1:48" ht="30" customHeight="1" x14ac:dyDescent="0.3">
      <c r="A76" s="7" t="s">
        <v>265</v>
      </c>
      <c r="B76" s="8" t="s">
        <v>384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"/>
      <c r="O76" s="2"/>
      <c r="P76" s="2"/>
      <c r="Q76" s="1" t="s">
        <v>266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30" customHeight="1" x14ac:dyDescent="0.3">
      <c r="A77" s="7" t="s">
        <v>58</v>
      </c>
      <c r="B77" s="7" t="s">
        <v>267</v>
      </c>
      <c r="C77" s="7" t="s">
        <v>60</v>
      </c>
      <c r="D77" s="8">
        <v>357</v>
      </c>
      <c r="E77" s="10"/>
      <c r="F77" s="10"/>
      <c r="G77" s="10"/>
      <c r="H77" s="10"/>
      <c r="I77" s="10"/>
      <c r="J77" s="10"/>
      <c r="K77" s="10"/>
      <c r="L77" s="10"/>
      <c r="M77" s="7" t="s">
        <v>268</v>
      </c>
      <c r="N77" s="1" t="s">
        <v>269</v>
      </c>
      <c r="O77" s="1" t="s">
        <v>52</v>
      </c>
      <c r="P77" s="1" t="s">
        <v>52</v>
      </c>
      <c r="Q77" s="1" t="s">
        <v>266</v>
      </c>
      <c r="R77" s="1" t="s">
        <v>63</v>
      </c>
      <c r="S77" s="1" t="s">
        <v>64</v>
      </c>
      <c r="T77" s="1" t="s">
        <v>64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 t="s">
        <v>52</v>
      </c>
      <c r="AS77" s="1" t="s">
        <v>52</v>
      </c>
      <c r="AT77" s="2"/>
      <c r="AU77" s="1" t="s">
        <v>270</v>
      </c>
      <c r="AV77" s="2">
        <v>684</v>
      </c>
    </row>
    <row r="78" spans="1:48" ht="30" customHeight="1" x14ac:dyDescent="0.3">
      <c r="A78" s="7" t="s">
        <v>112</v>
      </c>
      <c r="B78" s="7" t="s">
        <v>271</v>
      </c>
      <c r="C78" s="7" t="s">
        <v>104</v>
      </c>
      <c r="D78" s="8">
        <v>208</v>
      </c>
      <c r="E78" s="10"/>
      <c r="F78" s="10"/>
      <c r="G78" s="10"/>
      <c r="H78" s="10"/>
      <c r="I78" s="10"/>
      <c r="J78" s="10"/>
      <c r="K78" s="10"/>
      <c r="L78" s="10"/>
      <c r="M78" s="7" t="s">
        <v>272</v>
      </c>
      <c r="N78" s="1" t="s">
        <v>273</v>
      </c>
      <c r="O78" s="1" t="s">
        <v>52</v>
      </c>
      <c r="P78" s="1" t="s">
        <v>52</v>
      </c>
      <c r="Q78" s="1" t="s">
        <v>266</v>
      </c>
      <c r="R78" s="1" t="s">
        <v>63</v>
      </c>
      <c r="S78" s="1" t="s">
        <v>64</v>
      </c>
      <c r="T78" s="1" t="s">
        <v>64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 t="s">
        <v>52</v>
      </c>
      <c r="AS78" s="1" t="s">
        <v>52</v>
      </c>
      <c r="AT78" s="2"/>
      <c r="AU78" s="1" t="s">
        <v>274</v>
      </c>
      <c r="AV78" s="2">
        <v>685</v>
      </c>
    </row>
    <row r="79" spans="1:48" ht="30" customHeight="1" x14ac:dyDescent="0.3">
      <c r="A79" s="7" t="s">
        <v>275</v>
      </c>
      <c r="B79" s="7" t="s">
        <v>52</v>
      </c>
      <c r="C79" s="7" t="s">
        <v>138</v>
      </c>
      <c r="D79" s="8">
        <v>1</v>
      </c>
      <c r="E79" s="10"/>
      <c r="F79" s="10"/>
      <c r="G79" s="10"/>
      <c r="H79" s="10"/>
      <c r="I79" s="10"/>
      <c r="J79" s="10"/>
      <c r="K79" s="10"/>
      <c r="L79" s="10"/>
      <c r="M79" s="7" t="s">
        <v>276</v>
      </c>
      <c r="N79" s="1" t="s">
        <v>277</v>
      </c>
      <c r="O79" s="1" t="s">
        <v>52</v>
      </c>
      <c r="P79" s="1" t="s">
        <v>52</v>
      </c>
      <c r="Q79" s="1" t="s">
        <v>266</v>
      </c>
      <c r="R79" s="1" t="s">
        <v>63</v>
      </c>
      <c r="S79" s="1" t="s">
        <v>64</v>
      </c>
      <c r="T79" s="1" t="s">
        <v>64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1" t="s">
        <v>52</v>
      </c>
      <c r="AS79" s="1" t="s">
        <v>52</v>
      </c>
      <c r="AT79" s="2"/>
      <c r="AU79" s="1" t="s">
        <v>278</v>
      </c>
      <c r="AV79" s="2">
        <v>686</v>
      </c>
    </row>
    <row r="80" spans="1:48" ht="30" customHeight="1" x14ac:dyDescent="0.3">
      <c r="A80" s="7" t="s">
        <v>204</v>
      </c>
      <c r="B80" s="7" t="s">
        <v>279</v>
      </c>
      <c r="C80" s="7" t="s">
        <v>123</v>
      </c>
      <c r="D80" s="8">
        <v>99</v>
      </c>
      <c r="E80" s="10"/>
      <c r="F80" s="10"/>
      <c r="G80" s="10"/>
      <c r="H80" s="10"/>
      <c r="I80" s="10"/>
      <c r="J80" s="10"/>
      <c r="K80" s="10"/>
      <c r="L80" s="10"/>
      <c r="M80" s="7" t="s">
        <v>52</v>
      </c>
      <c r="N80" s="1" t="s">
        <v>280</v>
      </c>
      <c r="O80" s="1" t="s">
        <v>52</v>
      </c>
      <c r="P80" s="1" t="s">
        <v>52</v>
      </c>
      <c r="Q80" s="1" t="s">
        <v>266</v>
      </c>
      <c r="R80" s="1" t="s">
        <v>64</v>
      </c>
      <c r="S80" s="1" t="s">
        <v>64</v>
      </c>
      <c r="T80" s="1" t="s">
        <v>63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1" t="s">
        <v>52</v>
      </c>
      <c r="AS80" s="1" t="s">
        <v>52</v>
      </c>
      <c r="AT80" s="2"/>
      <c r="AU80" s="1" t="s">
        <v>281</v>
      </c>
      <c r="AV80" s="2">
        <v>687</v>
      </c>
    </row>
    <row r="81" spans="1:48" ht="30" customHeight="1" x14ac:dyDescent="0.3">
      <c r="A81" s="7" t="s">
        <v>204</v>
      </c>
      <c r="B81" s="7" t="s">
        <v>282</v>
      </c>
      <c r="C81" s="7" t="s">
        <v>123</v>
      </c>
      <c r="D81" s="8">
        <v>12</v>
      </c>
      <c r="E81" s="10"/>
      <c r="F81" s="10"/>
      <c r="G81" s="10"/>
      <c r="H81" s="10"/>
      <c r="I81" s="10"/>
      <c r="J81" s="10"/>
      <c r="K81" s="10"/>
      <c r="L81" s="10"/>
      <c r="M81" s="7" t="s">
        <v>52</v>
      </c>
      <c r="N81" s="1" t="s">
        <v>283</v>
      </c>
      <c r="O81" s="1" t="s">
        <v>52</v>
      </c>
      <c r="P81" s="1" t="s">
        <v>52</v>
      </c>
      <c r="Q81" s="1" t="s">
        <v>266</v>
      </c>
      <c r="R81" s="1" t="s">
        <v>64</v>
      </c>
      <c r="S81" s="1" t="s">
        <v>64</v>
      </c>
      <c r="T81" s="1" t="s">
        <v>63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1" t="s">
        <v>52</v>
      </c>
      <c r="AS81" s="1" t="s">
        <v>52</v>
      </c>
      <c r="AT81" s="2"/>
      <c r="AU81" s="1" t="s">
        <v>284</v>
      </c>
      <c r="AV81" s="2">
        <v>688</v>
      </c>
    </row>
    <row r="82" spans="1:48" ht="30" customHeight="1" x14ac:dyDescent="0.3">
      <c r="A82" s="7" t="s">
        <v>204</v>
      </c>
      <c r="B82" s="7" t="s">
        <v>285</v>
      </c>
      <c r="C82" s="7" t="s">
        <v>123</v>
      </c>
      <c r="D82" s="8">
        <v>37</v>
      </c>
      <c r="E82" s="10"/>
      <c r="F82" s="10"/>
      <c r="G82" s="10"/>
      <c r="H82" s="10"/>
      <c r="I82" s="10"/>
      <c r="J82" s="10"/>
      <c r="K82" s="10"/>
      <c r="L82" s="10"/>
      <c r="M82" s="7" t="s">
        <v>52</v>
      </c>
      <c r="N82" s="1" t="s">
        <v>286</v>
      </c>
      <c r="O82" s="1" t="s">
        <v>52</v>
      </c>
      <c r="P82" s="1" t="s">
        <v>52</v>
      </c>
      <c r="Q82" s="1" t="s">
        <v>266</v>
      </c>
      <c r="R82" s="1" t="s">
        <v>64</v>
      </c>
      <c r="S82" s="1" t="s">
        <v>64</v>
      </c>
      <c r="T82" s="1" t="s">
        <v>63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1" t="s">
        <v>52</v>
      </c>
      <c r="AS82" s="1" t="s">
        <v>52</v>
      </c>
      <c r="AT82" s="2"/>
      <c r="AU82" s="1" t="s">
        <v>287</v>
      </c>
      <c r="AV82" s="2">
        <v>689</v>
      </c>
    </row>
    <row r="83" spans="1:48" ht="30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48" ht="30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48" ht="30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48" ht="30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48" ht="30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48" ht="30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48" ht="30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48" ht="30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48" ht="30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48" ht="30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48" ht="30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48" ht="30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48" ht="30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48" ht="30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48" ht="30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48" ht="30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48" ht="30" customHeight="1" x14ac:dyDescent="0.3">
      <c r="A99" s="7" t="s">
        <v>230</v>
      </c>
      <c r="B99" s="8"/>
      <c r="C99" s="8"/>
      <c r="D99" s="8"/>
      <c r="E99" s="8"/>
      <c r="F99" s="10"/>
      <c r="G99" s="8"/>
      <c r="H99" s="10"/>
      <c r="I99" s="8"/>
      <c r="J99" s="10"/>
      <c r="K99" s="8"/>
      <c r="L99" s="10"/>
      <c r="M99" s="8"/>
      <c r="N99" t="s">
        <v>231</v>
      </c>
    </row>
    <row r="100" spans="1:48" ht="30" customHeight="1" x14ac:dyDescent="0.3">
      <c r="A100" s="7" t="s">
        <v>288</v>
      </c>
      <c r="B100" s="8" t="s">
        <v>383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"/>
      <c r="O100" s="2"/>
      <c r="P100" s="2"/>
      <c r="Q100" s="1" t="s">
        <v>289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30" customHeight="1" x14ac:dyDescent="0.3">
      <c r="A101" s="7" t="s">
        <v>58</v>
      </c>
      <c r="B101" s="7" t="s">
        <v>267</v>
      </c>
      <c r="C101" s="7" t="s">
        <v>60</v>
      </c>
      <c r="D101" s="8">
        <v>105</v>
      </c>
      <c r="E101" s="10"/>
      <c r="F101" s="10"/>
      <c r="G101" s="10"/>
      <c r="H101" s="10"/>
      <c r="I101" s="10"/>
      <c r="J101" s="10"/>
      <c r="K101" s="10"/>
      <c r="L101" s="10"/>
      <c r="M101" s="7" t="s">
        <v>268</v>
      </c>
      <c r="N101" s="1" t="s">
        <v>269</v>
      </c>
      <c r="O101" s="1" t="s">
        <v>52</v>
      </c>
      <c r="P101" s="1" t="s">
        <v>52</v>
      </c>
      <c r="Q101" s="1" t="s">
        <v>289</v>
      </c>
      <c r="R101" s="1" t="s">
        <v>63</v>
      </c>
      <c r="S101" s="1" t="s">
        <v>64</v>
      </c>
      <c r="T101" s="1" t="s">
        <v>64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 t="s">
        <v>52</v>
      </c>
      <c r="AS101" s="1" t="s">
        <v>52</v>
      </c>
      <c r="AT101" s="2"/>
      <c r="AU101" s="1" t="s">
        <v>290</v>
      </c>
      <c r="AV101" s="2">
        <v>691</v>
      </c>
    </row>
    <row r="102" spans="1:48" ht="30" customHeight="1" x14ac:dyDescent="0.3">
      <c r="A102" s="7" t="s">
        <v>291</v>
      </c>
      <c r="B102" s="7" t="s">
        <v>292</v>
      </c>
      <c r="C102" s="7" t="s">
        <v>60</v>
      </c>
      <c r="D102" s="8">
        <v>105</v>
      </c>
      <c r="E102" s="10"/>
      <c r="F102" s="10"/>
      <c r="G102" s="10"/>
      <c r="H102" s="10"/>
      <c r="I102" s="10"/>
      <c r="J102" s="10"/>
      <c r="K102" s="10"/>
      <c r="L102" s="10"/>
      <c r="M102" s="7" t="s">
        <v>293</v>
      </c>
      <c r="N102" s="1" t="s">
        <v>294</v>
      </c>
      <c r="O102" s="1" t="s">
        <v>52</v>
      </c>
      <c r="P102" s="1" t="s">
        <v>52</v>
      </c>
      <c r="Q102" s="1" t="s">
        <v>289</v>
      </c>
      <c r="R102" s="1" t="s">
        <v>63</v>
      </c>
      <c r="S102" s="1" t="s">
        <v>64</v>
      </c>
      <c r="T102" s="1" t="s">
        <v>64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1" t="s">
        <v>52</v>
      </c>
      <c r="AS102" s="1" t="s">
        <v>52</v>
      </c>
      <c r="AT102" s="2"/>
      <c r="AU102" s="1" t="s">
        <v>295</v>
      </c>
      <c r="AV102" s="2">
        <v>692</v>
      </c>
    </row>
    <row r="103" spans="1:48" ht="30" customHeight="1" x14ac:dyDescent="0.3">
      <c r="A103" s="7" t="s">
        <v>296</v>
      </c>
      <c r="B103" s="7" t="s">
        <v>297</v>
      </c>
      <c r="C103" s="7" t="s">
        <v>60</v>
      </c>
      <c r="D103" s="8">
        <v>105</v>
      </c>
      <c r="E103" s="10"/>
      <c r="F103" s="10"/>
      <c r="G103" s="10"/>
      <c r="H103" s="10"/>
      <c r="I103" s="10"/>
      <c r="J103" s="10"/>
      <c r="K103" s="10"/>
      <c r="L103" s="10"/>
      <c r="M103" s="7" t="s">
        <v>298</v>
      </c>
      <c r="N103" s="1" t="s">
        <v>299</v>
      </c>
      <c r="O103" s="1" t="s">
        <v>52</v>
      </c>
      <c r="P103" s="1" t="s">
        <v>52</v>
      </c>
      <c r="Q103" s="1" t="s">
        <v>289</v>
      </c>
      <c r="R103" s="1" t="s">
        <v>63</v>
      </c>
      <c r="S103" s="1" t="s">
        <v>64</v>
      </c>
      <c r="T103" s="1" t="s">
        <v>64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 t="s">
        <v>52</v>
      </c>
      <c r="AS103" s="1" t="s">
        <v>52</v>
      </c>
      <c r="AT103" s="2"/>
      <c r="AU103" s="1" t="s">
        <v>300</v>
      </c>
      <c r="AV103" s="2">
        <v>693</v>
      </c>
    </row>
    <row r="104" spans="1:48" ht="30" customHeight="1" x14ac:dyDescent="0.3">
      <c r="A104" s="7" t="s">
        <v>112</v>
      </c>
      <c r="B104" s="7" t="s">
        <v>271</v>
      </c>
      <c r="C104" s="7" t="s">
        <v>104</v>
      </c>
      <c r="D104" s="8">
        <v>67</v>
      </c>
      <c r="E104" s="10"/>
      <c r="F104" s="10"/>
      <c r="G104" s="10"/>
      <c r="H104" s="10"/>
      <c r="I104" s="10"/>
      <c r="J104" s="10"/>
      <c r="K104" s="10"/>
      <c r="L104" s="10"/>
      <c r="M104" s="7" t="s">
        <v>272</v>
      </c>
      <c r="N104" s="1" t="s">
        <v>273</v>
      </c>
      <c r="O104" s="1" t="s">
        <v>52</v>
      </c>
      <c r="P104" s="1" t="s">
        <v>52</v>
      </c>
      <c r="Q104" s="1" t="s">
        <v>289</v>
      </c>
      <c r="R104" s="1" t="s">
        <v>63</v>
      </c>
      <c r="S104" s="1" t="s">
        <v>64</v>
      </c>
      <c r="T104" s="1" t="s">
        <v>64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1" t="s">
        <v>52</v>
      </c>
      <c r="AS104" s="1" t="s">
        <v>52</v>
      </c>
      <c r="AT104" s="2"/>
      <c r="AU104" s="1" t="s">
        <v>301</v>
      </c>
      <c r="AV104" s="2">
        <v>694</v>
      </c>
    </row>
    <row r="105" spans="1:48" ht="30" customHeight="1" x14ac:dyDescent="0.3">
      <c r="A105" s="7" t="s">
        <v>302</v>
      </c>
      <c r="B105" s="7" t="s">
        <v>271</v>
      </c>
      <c r="C105" s="7" t="s">
        <v>104</v>
      </c>
      <c r="D105" s="8">
        <v>3</v>
      </c>
      <c r="E105" s="10"/>
      <c r="F105" s="10"/>
      <c r="G105" s="10"/>
      <c r="H105" s="10"/>
      <c r="I105" s="10"/>
      <c r="J105" s="10"/>
      <c r="K105" s="10"/>
      <c r="L105" s="10"/>
      <c r="M105" s="7" t="s">
        <v>303</v>
      </c>
      <c r="N105" s="1" t="s">
        <v>304</v>
      </c>
      <c r="O105" s="1" t="s">
        <v>52</v>
      </c>
      <c r="P105" s="1" t="s">
        <v>52</v>
      </c>
      <c r="Q105" s="1" t="s">
        <v>289</v>
      </c>
      <c r="R105" s="1" t="s">
        <v>63</v>
      </c>
      <c r="S105" s="1" t="s">
        <v>64</v>
      </c>
      <c r="T105" s="1" t="s">
        <v>64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1" t="s">
        <v>52</v>
      </c>
      <c r="AS105" s="1" t="s">
        <v>52</v>
      </c>
      <c r="AT105" s="2"/>
      <c r="AU105" s="1" t="s">
        <v>305</v>
      </c>
      <c r="AV105" s="2">
        <v>695</v>
      </c>
    </row>
    <row r="106" spans="1:48" ht="30" customHeight="1" x14ac:dyDescent="0.3">
      <c r="A106" s="7" t="s">
        <v>306</v>
      </c>
      <c r="B106" s="7" t="s">
        <v>132</v>
      </c>
      <c r="C106" s="7" t="s">
        <v>123</v>
      </c>
      <c r="D106" s="8">
        <v>2</v>
      </c>
      <c r="E106" s="10"/>
      <c r="F106" s="10"/>
      <c r="G106" s="10"/>
      <c r="H106" s="10"/>
      <c r="I106" s="10"/>
      <c r="J106" s="10"/>
      <c r="K106" s="10"/>
      <c r="L106" s="10"/>
      <c r="M106" s="7" t="s">
        <v>307</v>
      </c>
      <c r="N106" s="1" t="s">
        <v>308</v>
      </c>
      <c r="O106" s="1" t="s">
        <v>52</v>
      </c>
      <c r="P106" s="1" t="s">
        <v>52</v>
      </c>
      <c r="Q106" s="1" t="s">
        <v>289</v>
      </c>
      <c r="R106" s="1" t="s">
        <v>63</v>
      </c>
      <c r="S106" s="1" t="s">
        <v>64</v>
      </c>
      <c r="T106" s="1" t="s">
        <v>64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1" t="s">
        <v>52</v>
      </c>
      <c r="AS106" s="1" t="s">
        <v>52</v>
      </c>
      <c r="AT106" s="2"/>
      <c r="AU106" s="1" t="s">
        <v>309</v>
      </c>
      <c r="AV106" s="2">
        <v>696</v>
      </c>
    </row>
    <row r="107" spans="1:48" ht="30" customHeight="1" x14ac:dyDescent="0.3">
      <c r="A107" s="7" t="s">
        <v>310</v>
      </c>
      <c r="B107" s="7" t="s">
        <v>52</v>
      </c>
      <c r="C107" s="7" t="s">
        <v>138</v>
      </c>
      <c r="D107" s="8">
        <v>3</v>
      </c>
      <c r="E107" s="10"/>
      <c r="F107" s="10"/>
      <c r="G107" s="10"/>
      <c r="H107" s="10"/>
      <c r="I107" s="10"/>
      <c r="J107" s="10"/>
      <c r="K107" s="10"/>
      <c r="L107" s="10"/>
      <c r="M107" s="7" t="s">
        <v>311</v>
      </c>
      <c r="N107" s="1" t="s">
        <v>312</v>
      </c>
      <c r="O107" s="1" t="s">
        <v>52</v>
      </c>
      <c r="P107" s="1" t="s">
        <v>52</v>
      </c>
      <c r="Q107" s="1" t="s">
        <v>289</v>
      </c>
      <c r="R107" s="1" t="s">
        <v>63</v>
      </c>
      <c r="S107" s="1" t="s">
        <v>64</v>
      </c>
      <c r="T107" s="1" t="s">
        <v>64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1" t="s">
        <v>52</v>
      </c>
      <c r="AS107" s="1" t="s">
        <v>52</v>
      </c>
      <c r="AT107" s="2"/>
      <c r="AU107" s="1" t="s">
        <v>313</v>
      </c>
      <c r="AV107" s="2">
        <v>697</v>
      </c>
    </row>
    <row r="108" spans="1:48" ht="30" customHeight="1" x14ac:dyDescent="0.3">
      <c r="A108" s="7" t="s">
        <v>314</v>
      </c>
      <c r="B108" s="7" t="s">
        <v>315</v>
      </c>
      <c r="C108" s="7" t="s">
        <v>166</v>
      </c>
      <c r="D108" s="8">
        <v>2</v>
      </c>
      <c r="E108" s="10"/>
      <c r="F108" s="10"/>
      <c r="G108" s="10"/>
      <c r="H108" s="10"/>
      <c r="I108" s="10"/>
      <c r="J108" s="10"/>
      <c r="K108" s="10"/>
      <c r="L108" s="10"/>
      <c r="M108" s="7" t="s">
        <v>316</v>
      </c>
      <c r="N108" s="1" t="s">
        <v>317</v>
      </c>
      <c r="O108" s="1" t="s">
        <v>52</v>
      </c>
      <c r="P108" s="1" t="s">
        <v>52</v>
      </c>
      <c r="Q108" s="1" t="s">
        <v>289</v>
      </c>
      <c r="R108" s="1" t="s">
        <v>63</v>
      </c>
      <c r="S108" s="1" t="s">
        <v>64</v>
      </c>
      <c r="T108" s="1" t="s">
        <v>64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1" t="s">
        <v>52</v>
      </c>
      <c r="AS108" s="1" t="s">
        <v>52</v>
      </c>
      <c r="AT108" s="2"/>
      <c r="AU108" s="1" t="s">
        <v>318</v>
      </c>
      <c r="AV108" s="2">
        <v>698</v>
      </c>
    </row>
    <row r="109" spans="1:48" ht="30" customHeight="1" x14ac:dyDescent="0.3">
      <c r="A109" s="7" t="s">
        <v>319</v>
      </c>
      <c r="B109" s="7" t="s">
        <v>320</v>
      </c>
      <c r="C109" s="7" t="s">
        <v>123</v>
      </c>
      <c r="D109" s="8">
        <v>2</v>
      </c>
      <c r="E109" s="10"/>
      <c r="F109" s="10"/>
      <c r="G109" s="10"/>
      <c r="H109" s="10"/>
      <c r="I109" s="10"/>
      <c r="J109" s="10"/>
      <c r="K109" s="10"/>
      <c r="L109" s="10"/>
      <c r="M109" s="7" t="s">
        <v>321</v>
      </c>
      <c r="N109" s="1" t="s">
        <v>322</v>
      </c>
      <c r="O109" s="1" t="s">
        <v>52</v>
      </c>
      <c r="P109" s="1" t="s">
        <v>52</v>
      </c>
      <c r="Q109" s="1" t="s">
        <v>289</v>
      </c>
      <c r="R109" s="1" t="s">
        <v>63</v>
      </c>
      <c r="S109" s="1" t="s">
        <v>64</v>
      </c>
      <c r="T109" s="1" t="s">
        <v>64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1" t="s">
        <v>52</v>
      </c>
      <c r="AS109" s="1" t="s">
        <v>52</v>
      </c>
      <c r="AT109" s="2"/>
      <c r="AU109" s="1" t="s">
        <v>323</v>
      </c>
      <c r="AV109" s="2">
        <v>699</v>
      </c>
    </row>
    <row r="110" spans="1:48" ht="30" customHeight="1" x14ac:dyDescent="0.3">
      <c r="A110" s="7" t="s">
        <v>324</v>
      </c>
      <c r="B110" s="7" t="s">
        <v>325</v>
      </c>
      <c r="C110" s="7" t="s">
        <v>123</v>
      </c>
      <c r="D110" s="8">
        <v>2</v>
      </c>
      <c r="E110" s="10"/>
      <c r="F110" s="10"/>
      <c r="G110" s="10"/>
      <c r="H110" s="10"/>
      <c r="I110" s="10"/>
      <c r="J110" s="10"/>
      <c r="K110" s="10"/>
      <c r="L110" s="10"/>
      <c r="M110" s="7" t="s">
        <v>326</v>
      </c>
      <c r="N110" s="1" t="s">
        <v>327</v>
      </c>
      <c r="O110" s="1" t="s">
        <v>52</v>
      </c>
      <c r="P110" s="1" t="s">
        <v>52</v>
      </c>
      <c r="Q110" s="1" t="s">
        <v>289</v>
      </c>
      <c r="R110" s="1" t="s">
        <v>63</v>
      </c>
      <c r="S110" s="1" t="s">
        <v>64</v>
      </c>
      <c r="T110" s="1" t="s">
        <v>64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1" t="s">
        <v>52</v>
      </c>
      <c r="AS110" s="1" t="s">
        <v>52</v>
      </c>
      <c r="AT110" s="2"/>
      <c r="AU110" s="1" t="s">
        <v>328</v>
      </c>
      <c r="AV110" s="2">
        <v>700</v>
      </c>
    </row>
    <row r="111" spans="1:48" ht="30" customHeight="1" x14ac:dyDescent="0.3">
      <c r="A111" s="7" t="s">
        <v>329</v>
      </c>
      <c r="B111" s="7" t="s">
        <v>330</v>
      </c>
      <c r="C111" s="7" t="s">
        <v>60</v>
      </c>
      <c r="D111" s="8">
        <v>40</v>
      </c>
      <c r="E111" s="10"/>
      <c r="F111" s="10"/>
      <c r="G111" s="10"/>
      <c r="H111" s="10"/>
      <c r="I111" s="10"/>
      <c r="J111" s="10"/>
      <c r="K111" s="10"/>
      <c r="L111" s="10"/>
      <c r="M111" s="7" t="s">
        <v>331</v>
      </c>
      <c r="N111" s="1" t="s">
        <v>332</v>
      </c>
      <c r="O111" s="1" t="s">
        <v>52</v>
      </c>
      <c r="P111" s="1" t="s">
        <v>52</v>
      </c>
      <c r="Q111" s="1" t="s">
        <v>289</v>
      </c>
      <c r="R111" s="1" t="s">
        <v>63</v>
      </c>
      <c r="S111" s="1" t="s">
        <v>64</v>
      </c>
      <c r="T111" s="1" t="s">
        <v>64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1" t="s">
        <v>52</v>
      </c>
      <c r="AS111" s="1" t="s">
        <v>52</v>
      </c>
      <c r="AT111" s="2"/>
      <c r="AU111" s="1" t="s">
        <v>333</v>
      </c>
      <c r="AV111" s="2">
        <v>701</v>
      </c>
    </row>
    <row r="112" spans="1:48" ht="30" customHeight="1" x14ac:dyDescent="0.3">
      <c r="A112" s="7" t="s">
        <v>259</v>
      </c>
      <c r="B112" s="7" t="s">
        <v>260</v>
      </c>
      <c r="C112" s="7" t="s">
        <v>123</v>
      </c>
      <c r="D112" s="8">
        <v>2</v>
      </c>
      <c r="E112" s="10"/>
      <c r="F112" s="10"/>
      <c r="G112" s="10"/>
      <c r="H112" s="10"/>
      <c r="I112" s="10"/>
      <c r="J112" s="10"/>
      <c r="K112" s="10"/>
      <c r="L112" s="10"/>
      <c r="M112" s="7" t="s">
        <v>52</v>
      </c>
      <c r="N112" s="1" t="s">
        <v>261</v>
      </c>
      <c r="O112" s="1" t="s">
        <v>52</v>
      </c>
      <c r="P112" s="1" t="s">
        <v>52</v>
      </c>
      <c r="Q112" s="1" t="s">
        <v>289</v>
      </c>
      <c r="R112" s="1" t="s">
        <v>64</v>
      </c>
      <c r="S112" s="1" t="s">
        <v>64</v>
      </c>
      <c r="T112" s="1" t="s">
        <v>63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1" t="s">
        <v>52</v>
      </c>
      <c r="AS112" s="1" t="s">
        <v>52</v>
      </c>
      <c r="AT112" s="2"/>
      <c r="AU112" s="1" t="s">
        <v>334</v>
      </c>
      <c r="AV112" s="2">
        <v>702</v>
      </c>
    </row>
    <row r="113" spans="1:48" ht="30" customHeight="1" x14ac:dyDescent="0.3">
      <c r="A113" s="7" t="s">
        <v>204</v>
      </c>
      <c r="B113" s="7" t="s">
        <v>279</v>
      </c>
      <c r="C113" s="7" t="s">
        <v>123</v>
      </c>
      <c r="D113" s="8">
        <v>29</v>
      </c>
      <c r="E113" s="10"/>
      <c r="F113" s="10"/>
      <c r="G113" s="10"/>
      <c r="H113" s="10"/>
      <c r="I113" s="10"/>
      <c r="J113" s="10"/>
      <c r="K113" s="10"/>
      <c r="L113" s="10"/>
      <c r="M113" s="7" t="s">
        <v>52</v>
      </c>
      <c r="N113" s="1" t="s">
        <v>280</v>
      </c>
      <c r="O113" s="1" t="s">
        <v>52</v>
      </c>
      <c r="P113" s="1" t="s">
        <v>52</v>
      </c>
      <c r="Q113" s="1" t="s">
        <v>289</v>
      </c>
      <c r="R113" s="1" t="s">
        <v>64</v>
      </c>
      <c r="S113" s="1" t="s">
        <v>64</v>
      </c>
      <c r="T113" s="1" t="s">
        <v>63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1" t="s">
        <v>52</v>
      </c>
      <c r="AS113" s="1" t="s">
        <v>52</v>
      </c>
      <c r="AT113" s="2"/>
      <c r="AU113" s="1" t="s">
        <v>335</v>
      </c>
      <c r="AV113" s="2">
        <v>703</v>
      </c>
    </row>
    <row r="114" spans="1:48" ht="30" customHeight="1" x14ac:dyDescent="0.3">
      <c r="A114" s="7" t="s">
        <v>204</v>
      </c>
      <c r="B114" s="7" t="s">
        <v>282</v>
      </c>
      <c r="C114" s="7" t="s">
        <v>123</v>
      </c>
      <c r="D114" s="8">
        <v>2</v>
      </c>
      <c r="E114" s="10"/>
      <c r="F114" s="10"/>
      <c r="G114" s="10"/>
      <c r="H114" s="10"/>
      <c r="I114" s="10"/>
      <c r="J114" s="10"/>
      <c r="K114" s="10"/>
      <c r="L114" s="10"/>
      <c r="M114" s="7" t="s">
        <v>52</v>
      </c>
      <c r="N114" s="1" t="s">
        <v>283</v>
      </c>
      <c r="O114" s="1" t="s">
        <v>52</v>
      </c>
      <c r="P114" s="1" t="s">
        <v>52</v>
      </c>
      <c r="Q114" s="1" t="s">
        <v>289</v>
      </c>
      <c r="R114" s="1" t="s">
        <v>64</v>
      </c>
      <c r="S114" s="1" t="s">
        <v>64</v>
      </c>
      <c r="T114" s="1" t="s">
        <v>63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1" t="s">
        <v>52</v>
      </c>
      <c r="AS114" s="1" t="s">
        <v>52</v>
      </c>
      <c r="AT114" s="2"/>
      <c r="AU114" s="1" t="s">
        <v>336</v>
      </c>
      <c r="AV114" s="2">
        <v>704</v>
      </c>
    </row>
    <row r="115" spans="1:48" ht="30" customHeight="1" x14ac:dyDescent="0.3">
      <c r="A115" s="7" t="s">
        <v>337</v>
      </c>
      <c r="B115" s="7" t="s">
        <v>338</v>
      </c>
      <c r="C115" s="7" t="s">
        <v>123</v>
      </c>
      <c r="D115" s="8">
        <v>10</v>
      </c>
      <c r="E115" s="10"/>
      <c r="F115" s="10"/>
      <c r="G115" s="10"/>
      <c r="H115" s="10"/>
      <c r="I115" s="10"/>
      <c r="J115" s="10"/>
      <c r="K115" s="10"/>
      <c r="L115" s="10"/>
      <c r="M115" s="7" t="s">
        <v>52</v>
      </c>
      <c r="N115" s="1" t="s">
        <v>339</v>
      </c>
      <c r="O115" s="1" t="s">
        <v>52</v>
      </c>
      <c r="P115" s="1" t="s">
        <v>52</v>
      </c>
      <c r="Q115" s="1" t="s">
        <v>289</v>
      </c>
      <c r="R115" s="1" t="s">
        <v>64</v>
      </c>
      <c r="S115" s="1" t="s">
        <v>64</v>
      </c>
      <c r="T115" s="1" t="s">
        <v>63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1" t="s">
        <v>52</v>
      </c>
      <c r="AS115" s="1" t="s">
        <v>52</v>
      </c>
      <c r="AT115" s="2"/>
      <c r="AU115" s="1" t="s">
        <v>340</v>
      </c>
      <c r="AV115" s="2">
        <v>705</v>
      </c>
    </row>
    <row r="116" spans="1:48" ht="30" customHeight="1" x14ac:dyDescent="0.3">
      <c r="A116" s="7" t="s">
        <v>337</v>
      </c>
      <c r="B116" s="7" t="s">
        <v>341</v>
      </c>
      <c r="C116" s="7" t="s">
        <v>123</v>
      </c>
      <c r="D116" s="8">
        <v>5</v>
      </c>
      <c r="E116" s="10"/>
      <c r="F116" s="10"/>
      <c r="G116" s="10"/>
      <c r="H116" s="10"/>
      <c r="I116" s="10"/>
      <c r="J116" s="10"/>
      <c r="K116" s="10"/>
      <c r="L116" s="10"/>
      <c r="M116" s="7" t="s">
        <v>52</v>
      </c>
      <c r="N116" s="1" t="s">
        <v>342</v>
      </c>
      <c r="O116" s="1" t="s">
        <v>52</v>
      </c>
      <c r="P116" s="1" t="s">
        <v>52</v>
      </c>
      <c r="Q116" s="1" t="s">
        <v>289</v>
      </c>
      <c r="R116" s="1" t="s">
        <v>64</v>
      </c>
      <c r="S116" s="1" t="s">
        <v>64</v>
      </c>
      <c r="T116" s="1" t="s">
        <v>63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1" t="s">
        <v>52</v>
      </c>
      <c r="AS116" s="1" t="s">
        <v>52</v>
      </c>
      <c r="AT116" s="2"/>
      <c r="AU116" s="1" t="s">
        <v>343</v>
      </c>
      <c r="AV116" s="2">
        <v>706</v>
      </c>
    </row>
    <row r="117" spans="1:48" ht="30" customHeight="1" x14ac:dyDescent="0.3">
      <c r="A117" s="7" t="s">
        <v>344</v>
      </c>
      <c r="B117" s="7" t="s">
        <v>344</v>
      </c>
      <c r="C117" s="7" t="s">
        <v>123</v>
      </c>
      <c r="D117" s="8">
        <v>15</v>
      </c>
      <c r="E117" s="10"/>
      <c r="F117" s="10"/>
      <c r="G117" s="10"/>
      <c r="H117" s="10"/>
      <c r="I117" s="10"/>
      <c r="J117" s="10"/>
      <c r="K117" s="10"/>
      <c r="L117" s="10"/>
      <c r="M117" s="7" t="s">
        <v>52</v>
      </c>
      <c r="N117" s="1" t="s">
        <v>345</v>
      </c>
      <c r="O117" s="1" t="s">
        <v>52</v>
      </c>
      <c r="P117" s="1" t="s">
        <v>52</v>
      </c>
      <c r="Q117" s="1" t="s">
        <v>289</v>
      </c>
      <c r="R117" s="1" t="s">
        <v>64</v>
      </c>
      <c r="S117" s="1" t="s">
        <v>64</v>
      </c>
      <c r="T117" s="1" t="s">
        <v>63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1" t="s">
        <v>52</v>
      </c>
      <c r="AS117" s="1" t="s">
        <v>52</v>
      </c>
      <c r="AT117" s="2"/>
      <c r="AU117" s="1" t="s">
        <v>346</v>
      </c>
      <c r="AV117" s="2">
        <v>707</v>
      </c>
    </row>
    <row r="118" spans="1:48" ht="30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48" ht="30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48" ht="30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48" ht="30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48" ht="30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48" ht="30" customHeight="1" x14ac:dyDescent="0.3">
      <c r="A123" s="7" t="s">
        <v>230</v>
      </c>
      <c r="B123" s="8"/>
      <c r="C123" s="8"/>
      <c r="D123" s="8"/>
      <c r="E123" s="8"/>
      <c r="F123" s="10"/>
      <c r="G123" s="8"/>
      <c r="H123" s="10"/>
      <c r="I123" s="8"/>
      <c r="J123" s="10"/>
      <c r="K123" s="8"/>
      <c r="L123" s="10"/>
      <c r="M123" s="8"/>
      <c r="N123" t="s">
        <v>231</v>
      </c>
    </row>
    <row r="124" spans="1:48" ht="30" customHeight="1" x14ac:dyDescent="0.3">
      <c r="A124" s="7" t="s">
        <v>347</v>
      </c>
      <c r="B124" s="8" t="s">
        <v>385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"/>
      <c r="O124" s="2"/>
      <c r="P124" s="2"/>
      <c r="Q124" s="1" t="s">
        <v>348</v>
      </c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30" customHeight="1" x14ac:dyDescent="0.3">
      <c r="A125" s="7" t="s">
        <v>349</v>
      </c>
      <c r="B125" s="7" t="s">
        <v>52</v>
      </c>
      <c r="C125" s="7" t="s">
        <v>350</v>
      </c>
      <c r="D125" s="8">
        <v>73</v>
      </c>
      <c r="E125" s="10"/>
      <c r="F125" s="10"/>
      <c r="G125" s="10"/>
      <c r="H125" s="10"/>
      <c r="I125" s="10"/>
      <c r="J125" s="10"/>
      <c r="K125" s="10"/>
      <c r="L125" s="10"/>
      <c r="M125" s="7" t="s">
        <v>351</v>
      </c>
      <c r="N125" s="1" t="s">
        <v>352</v>
      </c>
      <c r="O125" s="1" t="s">
        <v>52</v>
      </c>
      <c r="P125" s="1" t="s">
        <v>52</v>
      </c>
      <c r="Q125" s="1" t="s">
        <v>348</v>
      </c>
      <c r="R125" s="1" t="s">
        <v>63</v>
      </c>
      <c r="S125" s="1" t="s">
        <v>64</v>
      </c>
      <c r="T125" s="1" t="s">
        <v>64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1" t="s">
        <v>52</v>
      </c>
      <c r="AS125" s="1" t="s">
        <v>52</v>
      </c>
      <c r="AT125" s="2"/>
      <c r="AU125" s="1" t="s">
        <v>353</v>
      </c>
      <c r="AV125" s="2">
        <v>709</v>
      </c>
    </row>
    <row r="126" spans="1:48" ht="30" customHeight="1" x14ac:dyDescent="0.3">
      <c r="A126" s="7" t="s">
        <v>354</v>
      </c>
      <c r="B126" s="7" t="s">
        <v>52</v>
      </c>
      <c r="C126" s="7" t="s">
        <v>123</v>
      </c>
      <c r="D126" s="8">
        <v>13</v>
      </c>
      <c r="E126" s="10"/>
      <c r="F126" s="10"/>
      <c r="G126" s="10"/>
      <c r="H126" s="10"/>
      <c r="I126" s="10"/>
      <c r="J126" s="10"/>
      <c r="K126" s="10"/>
      <c r="L126" s="10"/>
      <c r="M126" s="7" t="s">
        <v>355</v>
      </c>
      <c r="N126" s="1" t="s">
        <v>356</v>
      </c>
      <c r="O126" s="1" t="s">
        <v>52</v>
      </c>
      <c r="P126" s="1" t="s">
        <v>52</v>
      </c>
      <c r="Q126" s="1" t="s">
        <v>348</v>
      </c>
      <c r="R126" s="1" t="s">
        <v>63</v>
      </c>
      <c r="S126" s="1" t="s">
        <v>64</v>
      </c>
      <c r="T126" s="1" t="s">
        <v>64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1" t="s">
        <v>52</v>
      </c>
      <c r="AS126" s="1" t="s">
        <v>52</v>
      </c>
      <c r="AT126" s="2"/>
      <c r="AU126" s="1" t="s">
        <v>357</v>
      </c>
      <c r="AV126" s="2">
        <v>710</v>
      </c>
    </row>
    <row r="127" spans="1:48" ht="30" customHeight="1" x14ac:dyDescent="0.3">
      <c r="A127" s="7" t="s">
        <v>358</v>
      </c>
      <c r="B127" s="7" t="s">
        <v>52</v>
      </c>
      <c r="C127" s="7" t="s">
        <v>123</v>
      </c>
      <c r="D127" s="8">
        <v>8</v>
      </c>
      <c r="E127" s="10"/>
      <c r="F127" s="10"/>
      <c r="G127" s="10"/>
      <c r="H127" s="10"/>
      <c r="I127" s="10"/>
      <c r="J127" s="10"/>
      <c r="K127" s="10"/>
      <c r="L127" s="10"/>
      <c r="M127" s="7" t="s">
        <v>359</v>
      </c>
      <c r="N127" s="1" t="s">
        <v>360</v>
      </c>
      <c r="O127" s="1" t="s">
        <v>52</v>
      </c>
      <c r="P127" s="1" t="s">
        <v>52</v>
      </c>
      <c r="Q127" s="1" t="s">
        <v>348</v>
      </c>
      <c r="R127" s="1" t="s">
        <v>63</v>
      </c>
      <c r="S127" s="1" t="s">
        <v>64</v>
      </c>
      <c r="T127" s="1" t="s">
        <v>64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1" t="s">
        <v>52</v>
      </c>
      <c r="AS127" s="1" t="s">
        <v>52</v>
      </c>
      <c r="AT127" s="2"/>
      <c r="AU127" s="1" t="s">
        <v>361</v>
      </c>
      <c r="AV127" s="2">
        <v>711</v>
      </c>
    </row>
    <row r="128" spans="1:48" ht="30" customHeight="1" x14ac:dyDescent="0.3">
      <c r="A128" s="7" t="s">
        <v>362</v>
      </c>
      <c r="B128" s="7" t="s">
        <v>52</v>
      </c>
      <c r="C128" s="7" t="s">
        <v>123</v>
      </c>
      <c r="D128" s="8">
        <v>2</v>
      </c>
      <c r="E128" s="10"/>
      <c r="F128" s="10"/>
      <c r="G128" s="10"/>
      <c r="H128" s="10"/>
      <c r="I128" s="10"/>
      <c r="J128" s="10"/>
      <c r="K128" s="10"/>
      <c r="L128" s="10"/>
      <c r="M128" s="7" t="s">
        <v>363</v>
      </c>
      <c r="N128" s="1" t="s">
        <v>364</v>
      </c>
      <c r="O128" s="1" t="s">
        <v>52</v>
      </c>
      <c r="P128" s="1" t="s">
        <v>52</v>
      </c>
      <c r="Q128" s="1" t="s">
        <v>348</v>
      </c>
      <c r="R128" s="1" t="s">
        <v>63</v>
      </c>
      <c r="S128" s="1" t="s">
        <v>64</v>
      </c>
      <c r="T128" s="1" t="s">
        <v>64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1" t="s">
        <v>52</v>
      </c>
      <c r="AS128" s="1" t="s">
        <v>52</v>
      </c>
      <c r="AT128" s="2"/>
      <c r="AU128" s="1" t="s">
        <v>365</v>
      </c>
      <c r="AV128" s="2">
        <v>712</v>
      </c>
    </row>
    <row r="129" spans="1:48" ht="30" customHeight="1" x14ac:dyDescent="0.3">
      <c r="A129" s="7" t="s">
        <v>366</v>
      </c>
      <c r="B129" s="7" t="s">
        <v>52</v>
      </c>
      <c r="C129" s="7" t="s">
        <v>123</v>
      </c>
      <c r="D129" s="8">
        <v>1</v>
      </c>
      <c r="E129" s="10"/>
      <c r="F129" s="10"/>
      <c r="G129" s="10"/>
      <c r="H129" s="10"/>
      <c r="I129" s="10"/>
      <c r="J129" s="10"/>
      <c r="K129" s="10"/>
      <c r="L129" s="10"/>
      <c r="M129" s="7" t="s">
        <v>367</v>
      </c>
      <c r="N129" s="1" t="s">
        <v>368</v>
      </c>
      <c r="O129" s="1" t="s">
        <v>52</v>
      </c>
      <c r="P129" s="1" t="s">
        <v>52</v>
      </c>
      <c r="Q129" s="1" t="s">
        <v>348</v>
      </c>
      <c r="R129" s="1" t="s">
        <v>63</v>
      </c>
      <c r="S129" s="1" t="s">
        <v>64</v>
      </c>
      <c r="T129" s="1" t="s">
        <v>64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1" t="s">
        <v>52</v>
      </c>
      <c r="AS129" s="1" t="s">
        <v>52</v>
      </c>
      <c r="AT129" s="2"/>
      <c r="AU129" s="1" t="s">
        <v>369</v>
      </c>
      <c r="AV129" s="2">
        <v>713</v>
      </c>
    </row>
    <row r="130" spans="1:48" ht="30" customHeight="1" x14ac:dyDescent="0.3">
      <c r="A130" s="7" t="s">
        <v>370</v>
      </c>
      <c r="B130" s="7" t="s">
        <v>52</v>
      </c>
      <c r="C130" s="7" t="s">
        <v>123</v>
      </c>
      <c r="D130" s="8">
        <v>1</v>
      </c>
      <c r="E130" s="10"/>
      <c r="F130" s="10"/>
      <c r="G130" s="10"/>
      <c r="H130" s="10"/>
      <c r="I130" s="10"/>
      <c r="J130" s="10"/>
      <c r="K130" s="10"/>
      <c r="L130" s="10"/>
      <c r="M130" s="7" t="s">
        <v>371</v>
      </c>
      <c r="N130" s="1" t="s">
        <v>372</v>
      </c>
      <c r="O130" s="1" t="s">
        <v>52</v>
      </c>
      <c r="P130" s="1" t="s">
        <v>52</v>
      </c>
      <c r="Q130" s="1" t="s">
        <v>348</v>
      </c>
      <c r="R130" s="1" t="s">
        <v>63</v>
      </c>
      <c r="S130" s="1" t="s">
        <v>64</v>
      </c>
      <c r="T130" s="1" t="s">
        <v>64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1" t="s">
        <v>52</v>
      </c>
      <c r="AS130" s="1" t="s">
        <v>52</v>
      </c>
      <c r="AT130" s="2"/>
      <c r="AU130" s="1" t="s">
        <v>373</v>
      </c>
      <c r="AV130" s="2">
        <v>714</v>
      </c>
    </row>
    <row r="131" spans="1:48" ht="30" customHeight="1" x14ac:dyDescent="0.3">
      <c r="A131" s="7" t="s">
        <v>374</v>
      </c>
      <c r="B131" s="7" t="s">
        <v>375</v>
      </c>
      <c r="C131" s="7" t="s">
        <v>123</v>
      </c>
      <c r="D131" s="8">
        <v>54</v>
      </c>
      <c r="E131" s="10"/>
      <c r="F131" s="10"/>
      <c r="G131" s="10"/>
      <c r="H131" s="10"/>
      <c r="I131" s="10"/>
      <c r="J131" s="10"/>
      <c r="K131" s="10"/>
      <c r="L131" s="10"/>
      <c r="M131" s="7" t="s">
        <v>376</v>
      </c>
      <c r="N131" s="1" t="s">
        <v>377</v>
      </c>
      <c r="O131" s="1" t="s">
        <v>52</v>
      </c>
      <c r="P131" s="1" t="s">
        <v>52</v>
      </c>
      <c r="Q131" s="1" t="s">
        <v>348</v>
      </c>
      <c r="R131" s="1" t="s">
        <v>63</v>
      </c>
      <c r="S131" s="1" t="s">
        <v>64</v>
      </c>
      <c r="T131" s="1" t="s">
        <v>64</v>
      </c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1" t="s">
        <v>52</v>
      </c>
      <c r="AS131" s="1" t="s">
        <v>52</v>
      </c>
      <c r="AT131" s="2"/>
      <c r="AU131" s="1" t="s">
        <v>378</v>
      </c>
      <c r="AV131" s="2">
        <v>715</v>
      </c>
    </row>
    <row r="132" spans="1:48" ht="30" customHeight="1" x14ac:dyDescent="0.3">
      <c r="A132" s="7" t="s">
        <v>374</v>
      </c>
      <c r="B132" s="7" t="s">
        <v>379</v>
      </c>
      <c r="C132" s="7" t="s">
        <v>123</v>
      </c>
      <c r="D132" s="8">
        <v>34</v>
      </c>
      <c r="E132" s="10"/>
      <c r="F132" s="10"/>
      <c r="G132" s="10"/>
      <c r="H132" s="10"/>
      <c r="I132" s="10"/>
      <c r="J132" s="10"/>
      <c r="K132" s="10"/>
      <c r="L132" s="10"/>
      <c r="M132" s="7" t="s">
        <v>380</v>
      </c>
      <c r="N132" s="1" t="s">
        <v>381</v>
      </c>
      <c r="O132" s="1" t="s">
        <v>52</v>
      </c>
      <c r="P132" s="1" t="s">
        <v>52</v>
      </c>
      <c r="Q132" s="1" t="s">
        <v>348</v>
      </c>
      <c r="R132" s="1" t="s">
        <v>63</v>
      </c>
      <c r="S132" s="1" t="s">
        <v>64</v>
      </c>
      <c r="T132" s="1" t="s">
        <v>64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1" t="s">
        <v>52</v>
      </c>
      <c r="AS132" s="1" t="s">
        <v>52</v>
      </c>
      <c r="AT132" s="2"/>
      <c r="AU132" s="1" t="s">
        <v>382</v>
      </c>
      <c r="AV132" s="2">
        <v>716</v>
      </c>
    </row>
    <row r="133" spans="1:48" ht="30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48" ht="30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48" ht="30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48" ht="30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48" ht="30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48" ht="30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48" ht="30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48" ht="30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48" ht="30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48" ht="30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48" ht="30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48" ht="30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4" ht="30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4" ht="30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4" ht="30" customHeight="1" x14ac:dyDescent="0.3">
      <c r="A147" s="7" t="s">
        <v>230</v>
      </c>
      <c r="B147" s="8"/>
      <c r="C147" s="8"/>
      <c r="D147" s="8"/>
      <c r="E147" s="8"/>
      <c r="F147" s="10"/>
      <c r="G147" s="8"/>
      <c r="H147" s="10"/>
      <c r="I147" s="8"/>
      <c r="J147" s="10"/>
      <c r="K147" s="8"/>
      <c r="L147" s="10"/>
      <c r="M147" s="8"/>
      <c r="N147" t="s">
        <v>231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5" manualBreakCount="5">
    <brk id="51" max="16383" man="1"/>
    <brk id="75" max="16383" man="1"/>
    <brk id="99" max="16383" man="1"/>
    <brk id="123" max="16383" man="1"/>
    <brk id="1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원가</vt:lpstr>
      <vt:lpstr>공종별집계표</vt:lpstr>
      <vt:lpstr>공종별내역서</vt:lpstr>
      <vt:lpstr>Sheet1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2023-11-06T01:57:00Z</dcterms:created>
  <dcterms:modified xsi:type="dcterms:W3CDTF">2024-03-06T07:17:45Z</dcterms:modified>
</cp:coreProperties>
</file>